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64" windowWidth="20100" windowHeight="9024"/>
  </bookViews>
  <sheets>
    <sheet name="Info" sheetId="4" r:id="rId1"/>
    <sheet name="Exp" sheetId="1" r:id="rId2"/>
    <sheet name="BBoD" sheetId="2" r:id="rId3"/>
    <sheet name="Tautitaakka" sheetId="3" r:id="rId4"/>
  </sheets>
  <calcPr calcId="145621"/>
</workbook>
</file>

<file path=xl/calcChain.xml><?xml version="1.0" encoding="utf-8"?>
<calcChain xmlns="http://schemas.openxmlformats.org/spreadsheetml/2006/main">
  <c r="J12" i="1" l="1"/>
  <c r="C7" i="2"/>
  <c r="D7" i="2"/>
  <c r="C13" i="3" l="1"/>
  <c r="O11" i="3" l="1"/>
  <c r="M39" i="1" l="1"/>
  <c r="C10" i="3" l="1"/>
  <c r="J10" i="1"/>
  <c r="K10" i="1"/>
  <c r="L10" i="1"/>
  <c r="M10" i="1"/>
  <c r="J11" i="1"/>
  <c r="K11" i="1"/>
  <c r="L11" i="1"/>
  <c r="M11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L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9" i="1"/>
  <c r="K9" i="1"/>
  <c r="L9" i="1"/>
  <c r="J9" i="1"/>
  <c r="J4" i="1" l="1"/>
  <c r="D37" i="3" l="1"/>
  <c r="J37" i="3" s="1"/>
  <c r="C34" i="3"/>
  <c r="D34" i="3"/>
  <c r="E34" i="3"/>
  <c r="F34" i="3"/>
  <c r="E10" i="3"/>
  <c r="E11" i="3"/>
  <c r="E15" i="3"/>
  <c r="E19" i="3"/>
  <c r="E23" i="3"/>
  <c r="E27" i="3"/>
  <c r="E32" i="3"/>
  <c r="E37" i="3"/>
  <c r="E12" i="3"/>
  <c r="E16" i="3"/>
  <c r="E20" i="3"/>
  <c r="E24" i="3"/>
  <c r="E28" i="3"/>
  <c r="E33" i="3"/>
  <c r="E38" i="3"/>
  <c r="F25" i="3"/>
  <c r="E13" i="3"/>
  <c r="E17" i="3"/>
  <c r="E21" i="3"/>
  <c r="E25" i="3"/>
  <c r="E30" i="3"/>
  <c r="E35" i="3"/>
  <c r="E39" i="3"/>
  <c r="E29" i="3"/>
  <c r="E14" i="3"/>
  <c r="E18" i="3"/>
  <c r="E22" i="3"/>
  <c r="E26" i="3"/>
  <c r="E31" i="3"/>
  <c r="E36" i="3"/>
  <c r="E40" i="3"/>
  <c r="F40" i="3"/>
  <c r="R40" i="3" s="1"/>
  <c r="C40" i="3"/>
  <c r="I40" i="3" s="1"/>
  <c r="P37" i="3"/>
  <c r="F38" i="3"/>
  <c r="F10" i="3"/>
  <c r="F11" i="3"/>
  <c r="D14" i="3"/>
  <c r="F15" i="3"/>
  <c r="C17" i="3"/>
  <c r="D18" i="3"/>
  <c r="F19" i="3"/>
  <c r="C21" i="3"/>
  <c r="D22" i="3"/>
  <c r="F23" i="3"/>
  <c r="C25" i="3"/>
  <c r="D26" i="3"/>
  <c r="F27" i="3"/>
  <c r="C30" i="3"/>
  <c r="D31" i="3"/>
  <c r="F32" i="3"/>
  <c r="C35" i="3"/>
  <c r="D36" i="3"/>
  <c r="F37" i="3"/>
  <c r="C39" i="3"/>
  <c r="I39" i="3" s="1"/>
  <c r="D40" i="3"/>
  <c r="C12" i="3"/>
  <c r="D13" i="3"/>
  <c r="F14" i="3"/>
  <c r="C16" i="3"/>
  <c r="D17" i="3"/>
  <c r="F18" i="3"/>
  <c r="C20" i="3"/>
  <c r="D21" i="3"/>
  <c r="F22" i="3"/>
  <c r="C24" i="3"/>
  <c r="D25" i="3"/>
  <c r="F26" i="3"/>
  <c r="C28" i="3"/>
  <c r="D30" i="3"/>
  <c r="F31" i="3"/>
  <c r="C33" i="3"/>
  <c r="I33" i="3" s="1"/>
  <c r="D35" i="3"/>
  <c r="F36" i="3"/>
  <c r="C38" i="3"/>
  <c r="I38" i="3" s="1"/>
  <c r="C11" i="3"/>
  <c r="D12" i="3"/>
  <c r="F13" i="3"/>
  <c r="C15" i="3"/>
  <c r="D16" i="3"/>
  <c r="F17" i="3"/>
  <c r="C19" i="3"/>
  <c r="D20" i="3"/>
  <c r="F21" i="3"/>
  <c r="C23" i="3"/>
  <c r="D24" i="3"/>
  <c r="C27" i="3"/>
  <c r="D28" i="3"/>
  <c r="F30" i="3"/>
  <c r="C32" i="3"/>
  <c r="D33" i="3"/>
  <c r="F35" i="3"/>
  <c r="C37" i="3"/>
  <c r="I37" i="3" s="1"/>
  <c r="D38" i="3"/>
  <c r="F39" i="3"/>
  <c r="D10" i="3"/>
  <c r="D11" i="3"/>
  <c r="F12" i="3"/>
  <c r="C14" i="3"/>
  <c r="D15" i="3"/>
  <c r="F16" i="3"/>
  <c r="C18" i="3"/>
  <c r="D19" i="3"/>
  <c r="F20" i="3"/>
  <c r="C22" i="3"/>
  <c r="D23" i="3"/>
  <c r="F24" i="3"/>
  <c r="C26" i="3"/>
  <c r="D27" i="3"/>
  <c r="F28" i="3"/>
  <c r="C31" i="3"/>
  <c r="D32" i="3"/>
  <c r="F33" i="3"/>
  <c r="C36" i="3"/>
  <c r="I36" i="3" s="1"/>
  <c r="D39" i="3"/>
  <c r="L40" i="3" l="1"/>
  <c r="Q29" i="3"/>
  <c r="K29" i="3"/>
  <c r="K11" i="3"/>
  <c r="Q11" i="3"/>
  <c r="K40" i="3"/>
  <c r="Q40" i="3"/>
  <c r="Q22" i="3"/>
  <c r="K22" i="3"/>
  <c r="Q39" i="3"/>
  <c r="K39" i="3"/>
  <c r="K21" i="3"/>
  <c r="Q21" i="3"/>
  <c r="Q38" i="3"/>
  <c r="K38" i="3"/>
  <c r="Q20" i="3"/>
  <c r="K20" i="3"/>
  <c r="K23" i="3"/>
  <c r="Q23" i="3"/>
  <c r="J34" i="3"/>
  <c r="P34" i="3"/>
  <c r="O40" i="3"/>
  <c r="Q36" i="3"/>
  <c r="K36" i="3"/>
  <c r="Q18" i="3"/>
  <c r="K18" i="3"/>
  <c r="K35" i="3"/>
  <c r="Q35" i="3"/>
  <c r="Q17" i="3"/>
  <c r="K17" i="3"/>
  <c r="Q33" i="3"/>
  <c r="K33" i="3"/>
  <c r="Q16" i="3"/>
  <c r="K16" i="3"/>
  <c r="Q37" i="3"/>
  <c r="K37" i="3"/>
  <c r="Q19" i="3"/>
  <c r="K19" i="3"/>
  <c r="I34" i="3"/>
  <c r="O34" i="3"/>
  <c r="Q26" i="3"/>
  <c r="K26" i="3"/>
  <c r="Q25" i="3"/>
  <c r="K25" i="3"/>
  <c r="Q24" i="3"/>
  <c r="K24" i="3"/>
  <c r="K27" i="3"/>
  <c r="Q27" i="3"/>
  <c r="K34" i="3"/>
  <c r="Q34" i="3"/>
  <c r="O35" i="3"/>
  <c r="I35" i="3"/>
  <c r="K31" i="3"/>
  <c r="Q31" i="3"/>
  <c r="Q14" i="3"/>
  <c r="K14" i="3"/>
  <c r="Q30" i="3"/>
  <c r="K30" i="3"/>
  <c r="Q13" i="3"/>
  <c r="K13" i="3"/>
  <c r="Q28" i="3"/>
  <c r="K28" i="3"/>
  <c r="Q12" i="3"/>
  <c r="K12" i="3"/>
  <c r="K32" i="3"/>
  <c r="Q32" i="3"/>
  <c r="K15" i="3"/>
  <c r="Q15" i="3"/>
  <c r="R34" i="3"/>
  <c r="L34" i="3"/>
  <c r="R33" i="3"/>
  <c r="L33" i="3"/>
  <c r="J27" i="3"/>
  <c r="P27" i="3"/>
  <c r="O22" i="3"/>
  <c r="I22" i="3"/>
  <c r="R16" i="3"/>
  <c r="L16" i="3"/>
  <c r="J11" i="3"/>
  <c r="P11" i="3"/>
  <c r="O37" i="3"/>
  <c r="R30" i="3"/>
  <c r="L30" i="3"/>
  <c r="P24" i="3"/>
  <c r="J24" i="3"/>
  <c r="O19" i="3"/>
  <c r="I19" i="3"/>
  <c r="R13" i="3"/>
  <c r="L13" i="3"/>
  <c r="L36" i="3"/>
  <c r="R36" i="3"/>
  <c r="P30" i="3"/>
  <c r="J30" i="3"/>
  <c r="I24" i="3"/>
  <c r="O24" i="3"/>
  <c r="L18" i="3"/>
  <c r="R18" i="3"/>
  <c r="P13" i="3"/>
  <c r="J13" i="3"/>
  <c r="O39" i="3"/>
  <c r="R32" i="3"/>
  <c r="L32" i="3"/>
  <c r="P26" i="3"/>
  <c r="J26" i="3"/>
  <c r="O21" i="3"/>
  <c r="I21" i="3"/>
  <c r="R15" i="3"/>
  <c r="L15" i="3"/>
  <c r="J32" i="3"/>
  <c r="P32" i="3"/>
  <c r="I26" i="3"/>
  <c r="O26" i="3"/>
  <c r="R20" i="3"/>
  <c r="L20" i="3"/>
  <c r="J15" i="3"/>
  <c r="P15" i="3"/>
  <c r="R35" i="3"/>
  <c r="L35" i="3"/>
  <c r="P28" i="3"/>
  <c r="J28" i="3"/>
  <c r="I23" i="3"/>
  <c r="O23" i="3"/>
  <c r="L17" i="3"/>
  <c r="R17" i="3"/>
  <c r="P12" i="3"/>
  <c r="J12" i="3"/>
  <c r="J35" i="3"/>
  <c r="P35" i="3"/>
  <c r="I28" i="3"/>
  <c r="O28" i="3"/>
  <c r="L22" i="3"/>
  <c r="R22" i="3"/>
  <c r="P17" i="3"/>
  <c r="J17" i="3"/>
  <c r="I12" i="3"/>
  <c r="O12" i="3"/>
  <c r="R37" i="3"/>
  <c r="L37" i="3"/>
  <c r="J31" i="3"/>
  <c r="P31" i="3"/>
  <c r="O25" i="3"/>
  <c r="I25" i="3"/>
  <c r="R19" i="3"/>
  <c r="L19" i="3"/>
  <c r="P14" i="3"/>
  <c r="J14" i="3"/>
  <c r="R38" i="3"/>
  <c r="L38" i="3"/>
  <c r="J39" i="3"/>
  <c r="P39" i="3"/>
  <c r="I31" i="3"/>
  <c r="O31" i="3"/>
  <c r="L24" i="3"/>
  <c r="R24" i="3"/>
  <c r="J19" i="3"/>
  <c r="P19" i="3"/>
  <c r="O14" i="3"/>
  <c r="I14" i="3"/>
  <c r="L39" i="3"/>
  <c r="R39" i="3"/>
  <c r="P33" i="3"/>
  <c r="J33" i="3"/>
  <c r="I27" i="3"/>
  <c r="O27" i="3"/>
  <c r="L21" i="3"/>
  <c r="R21" i="3"/>
  <c r="P16" i="3"/>
  <c r="J16" i="3"/>
  <c r="I11" i="3"/>
  <c r="O33" i="3"/>
  <c r="L26" i="3"/>
  <c r="R26" i="3"/>
  <c r="J21" i="3"/>
  <c r="P21" i="3"/>
  <c r="I16" i="3"/>
  <c r="O16" i="3"/>
  <c r="J36" i="3"/>
  <c r="P36" i="3"/>
  <c r="O30" i="3"/>
  <c r="I30" i="3"/>
  <c r="R23" i="3"/>
  <c r="L23" i="3"/>
  <c r="J18" i="3"/>
  <c r="P18" i="3"/>
  <c r="O13" i="3"/>
  <c r="I13" i="3"/>
  <c r="O36" i="3"/>
  <c r="L28" i="3"/>
  <c r="R28" i="3"/>
  <c r="J23" i="3"/>
  <c r="P23" i="3"/>
  <c r="O18" i="3"/>
  <c r="I18" i="3"/>
  <c r="R12" i="3"/>
  <c r="L12" i="3"/>
  <c r="P38" i="3"/>
  <c r="J38" i="3"/>
  <c r="O32" i="3"/>
  <c r="I32" i="3"/>
  <c r="L25" i="3"/>
  <c r="R25" i="3"/>
  <c r="P20" i="3"/>
  <c r="J20" i="3"/>
  <c r="O15" i="3"/>
  <c r="I15" i="3"/>
  <c r="O38" i="3"/>
  <c r="L31" i="3"/>
  <c r="R31" i="3"/>
  <c r="P25" i="3"/>
  <c r="J25" i="3"/>
  <c r="I20" i="3"/>
  <c r="O20" i="3"/>
  <c r="L14" i="3"/>
  <c r="R14" i="3"/>
  <c r="P40" i="3"/>
  <c r="J40" i="3"/>
  <c r="R27" i="3"/>
  <c r="L27" i="3"/>
  <c r="P22" i="3"/>
  <c r="J22" i="3"/>
  <c r="O17" i="3"/>
  <c r="I17" i="3"/>
  <c r="R11" i="3"/>
  <c r="L11" i="3"/>
  <c r="L10" i="3" l="1"/>
  <c r="K10" i="3"/>
  <c r="I10" i="3"/>
  <c r="P10" i="3"/>
  <c r="R10" i="3"/>
  <c r="J10" i="3"/>
  <c r="O10" i="3"/>
  <c r="Q10" i="3"/>
</calcChain>
</file>

<file path=xl/sharedStrings.xml><?xml version="1.0" encoding="utf-8"?>
<sst xmlns="http://schemas.openxmlformats.org/spreadsheetml/2006/main" count="255" uniqueCount="70">
  <si>
    <t>Espoo</t>
  </si>
  <si>
    <t>Helsinki</t>
  </si>
  <si>
    <t>Joensuu</t>
  </si>
  <si>
    <t>Kuopio</t>
  </si>
  <si>
    <t>Oulu</t>
  </si>
  <si>
    <t>Tampere</t>
  </si>
  <si>
    <t>Turku</t>
  </si>
  <si>
    <t>Vantaa</t>
  </si>
  <si>
    <t>Pop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</si>
  <si>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</si>
  <si>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</si>
  <si>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</si>
  <si>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</si>
  <si>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</si>
  <si>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</si>
  <si>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</si>
  <si>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</si>
  <si>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</si>
  <si>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</si>
  <si>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</si>
  <si>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</si>
  <si>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</si>
  <si>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</si>
  <si>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</si>
  <si>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</si>
  <si>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</si>
  <si>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</si>
  <si>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</si>
  <si>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Jyväskylä</t>
  </si>
  <si>
    <t>Lahti</t>
  </si>
  <si>
    <t>n/a</t>
  </si>
  <si>
    <t>Koko maa (exl. Ahvenanmaa)</t>
  </si>
  <si>
    <t>RR</t>
  </si>
  <si>
    <t>per 1 µg/m3</t>
  </si>
  <si>
    <t>PWC</t>
  </si>
  <si>
    <t>PAF</t>
  </si>
  <si>
    <t>YLL</t>
  </si>
  <si>
    <t>Kauniainen</t>
  </si>
  <si>
    <t>Koko maa*</t>
  </si>
  <si>
    <t>*ei Ahvenanmaa</t>
  </si>
  <si>
    <t>per 10 µg/m3 (Chen &amp; Hoek 2020)</t>
  </si>
  <si>
    <t>Englanniksi</t>
  </si>
  <si>
    <t>Katupöly</t>
  </si>
  <si>
    <t>Pakokaasuperäiset hiukkaset</t>
  </si>
  <si>
    <t>Työkoneiden pakokaasuperäiset hiukkaset</t>
  </si>
  <si>
    <t>Suhteellinen riski &gt; 30-vuotiaille</t>
  </si>
  <si>
    <t>Taulukko 1: Väestöpainotettu vuosipitoisuus (PWC) liikenteen päästöille (µg/m3)</t>
  </si>
  <si>
    <t>Summa</t>
  </si>
  <si>
    <t>Taulukko 1. Taustatautitaakka luonnolliselle kuolleisuudelle (&gt; 30-vuotiaille) (GBD2017 vuodelle 2016)</t>
  </si>
  <si>
    <t>Koko maa (ei Ahvenanmaa)</t>
  </si>
  <si>
    <t>Kuolemantapaukset (n)</t>
  </si>
  <si>
    <t xml:space="preserve">Taulukko 1: Liikenteen PM2.5 altistuksen väestösyyosuus (PAF) luonnolliselle kuolleisuudelle </t>
  </si>
  <si>
    <t>Taulukko 3. Liikenteen PM2.5 altistukseen kohdentuvat kuolemantapaukset</t>
  </si>
  <si>
    <t>Taulukko 2. Liikenteen PM2.5 altistukseen kohdentuvat elivuosien menetykset (YLL) Natural mortality (YLL)</t>
  </si>
  <si>
    <t>07-04-2021 Heli Lehtomäki</t>
  </si>
  <si>
    <t>Mikäli sinulla on tähän tiedostoon liittyviä kysymyksiä, voit lähettää kysymyksesi osoitteeseen heli.lehtomaki@thl.fi</t>
  </si>
  <si>
    <t>Exp.</t>
  </si>
  <si>
    <t>Liikenteen PM2.5 altistus Suomessa</t>
  </si>
  <si>
    <t>BBoD</t>
  </si>
  <si>
    <t>Taustatautitaakka</t>
  </si>
  <si>
    <t>Liikenteen PM2.5 kuolleisuusvaikutukset</t>
  </si>
  <si>
    <t>Tämä Excel kuvaa liikenteen PM2.5 altistuksen tautitaakan laskentaa osana Liikenteen terveysvaikutukset Suomessa ja suurimmissa kaupungeissa -raporttia (Lehtomäki ym. 2021).</t>
  </si>
  <si>
    <t xml:space="preserve">Lehtomäki, H., Karvosenoja, N., Paunu, V-V., Korhonen, A., Hänninen, O., Tuomisto, J., Karppinen, A., Kukkonen, J. &amp; Tainio, M. 2021. </t>
  </si>
  <si>
    <t>Liikenteen terveysvaikutukset Suomessa ja suurimmissa kaupungeissa. Suomen ympäristökeskuksen raportteja 16/2021.</t>
  </si>
  <si>
    <t xml:space="preserve">Taulukko 2: Luonnollisen kuolleisuuden suhteellinen riski </t>
  </si>
  <si>
    <t>RR per altistus</t>
  </si>
  <si>
    <t>Excel-tiedoston rakenne:</t>
  </si>
  <si>
    <t>Tautitaakka</t>
  </si>
  <si>
    <t>Kuolemat</t>
  </si>
  <si>
    <t>EBD = PAF x BBoD, missä EBD on ympäristöriskiin kohdistuva tautitaakka, PAF on väestösyyosuus ja BBoD on taustatautitaakka.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</si>
</sst>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\ %"/>
    <numFmt numFmtId="167" formatCode="0.0\ 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4" fillId="0" borderId="0" xfId="0" applyFont="1"/>
    <xf numFmtId="10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 applyFill="1" applyProtection="1"/>
    <xf numFmtId="164" fontId="0" fillId="0" borderId="0" xfId="0" applyNumberFormat="1"/>
    <xf numFmtId="0" fontId="16" fillId="0" borderId="0" xfId="0" applyFont="1"/>
    <xf numFmtId="0" fontId="0" fillId="0" borderId="0" xfId="0" applyFill="1" applyProtection="1"/>
    <xf numFmtId="0" fontId="18" fillId="0" borderId="0" xfId="0" applyFont="1" applyFill="1" applyProtection="1"/>
    <xf numFmtId="0" fontId="16" fillId="0" borderId="0" xfId="0" applyFont="1" applyFill="1" applyProtection="1"/>
    <xf numFmtId="1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0" fontId="16" fillId="0" borderId="0" xfId="0" applyFont="1" applyAlignment="1"/>
    <xf numFmtId="0" fontId="19" fillId="0" borderId="0" xfId="0" applyFont="1"/>
    <xf numFmtId="0" fontId="0" fillId="0" borderId="0" xfId="0" applyAlignment="1">
      <alignment horizontal="center"/>
    </xf>
    <xf numFmtId="167" fontId="2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A1490C"/>
      <color rgb="FF71A8CA"/>
      <color rgb="FF817569"/>
      <color rgb="FF9DCFEF"/>
      <color rgb="FFA89989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60285711374231"/>
          <c:y val="8.5792957109088019E-2"/>
          <c:w val="0.80877532808398955"/>
          <c:h val="0.617272390269265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Exp!$F$8</c:f>
              <c:strCache>
                <c:ptCount val="1"/>
                <c:pt idx="0">
                  <c:v>Työkoneiden pakokaasuperäiset hiukkaset</c:v>
                </c:pt>
              </c:strCache>
            </c:strRef>
          </c:tx>
          <c:spPr>
            <a:solidFill>
              <a:srgbClr val="A1490C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strRef>
              <c:f>Exp!$B$9:$B$27</c:f>
              <c:strCache>
                <c:ptCount val="19"/>
                <c:pt idx="0">
                  <c:v>Koko maa*</c:v>
                </c:pt>
                <c:pt idx="1">
                  <c:v>Uusimaa</c:v>
                </c:pt>
                <c:pt idx="2">
                  <c:v>Varsinais-Suomi</c:v>
                </c:pt>
                <c:pt idx="3">
                  <c:v>Satakunta</c:v>
                </c:pt>
                <c:pt idx="4">
                  <c:v>Kanta-Häme</c:v>
                </c:pt>
                <c:pt idx="5">
                  <c:v>Pirkanmaa</c:v>
                </c:pt>
                <c:pt idx="6">
                  <c:v>Päijät-Häme</c:v>
                </c:pt>
                <c:pt idx="7">
                  <c:v>Kymenlaakso</c:v>
                </c:pt>
                <c:pt idx="8">
                  <c:v>Etelä-Karjala</c:v>
                </c:pt>
                <c:pt idx="9">
                  <c:v>Etelä-Savo</c:v>
                </c:pt>
                <c:pt idx="10">
                  <c:v>Pohjois-Savo</c:v>
                </c:pt>
                <c:pt idx="11">
                  <c:v>Pohjois-Karjala</c:v>
                </c:pt>
                <c:pt idx="12">
                  <c:v>Keski-Suomi</c:v>
                </c:pt>
                <c:pt idx="13">
                  <c:v>Etelä-Pohjanmaa</c:v>
                </c:pt>
                <c:pt idx="14">
                  <c:v>Pohjanmaa</c:v>
                </c:pt>
                <c:pt idx="15">
                  <c:v>Keski-Pohjanmaa</c:v>
                </c:pt>
                <c:pt idx="16">
                  <c:v>Pohjois-Pohjanmaa</c:v>
                </c:pt>
                <c:pt idx="17">
                  <c:v>Kainuu</c:v>
                </c:pt>
                <c:pt idx="18">
                  <c:v>Lappi</c:v>
                </c:pt>
              </c:strCache>
            </c:strRef>
          </c:cat>
          <c:val>
            <c:numRef>
              <c:f>Exp!$F$9:$F$27</c:f>
              <c:numCache>
                <c:formatCode>0.000</c:formatCode>
                <c:ptCount val="19"/>
                <c:pt idx="0">
                  <c:v>0.17859331473697879</c:v>
                </c:pt>
                <c:pt idx="1">
                  <c:v>0.22980286050832074</c:v>
                </c:pt>
                <c:pt idx="2">
                  <c:v>0.17761861632490611</c:v>
                </c:pt>
                <c:pt idx="3">
                  <c:v>0.16799111795161695</c:v>
                </c:pt>
                <c:pt idx="4">
                  <c:v>0.15777355483386316</c:v>
                </c:pt>
                <c:pt idx="5">
                  <c:v>0.25898358464442905</c:v>
                </c:pt>
                <c:pt idx="6">
                  <c:v>0.21875046549641067</c:v>
                </c:pt>
                <c:pt idx="7">
                  <c:v>0.10480183295138507</c:v>
                </c:pt>
                <c:pt idx="8">
                  <c:v>0.10431577648160829</c:v>
                </c:pt>
                <c:pt idx="9">
                  <c:v>9.1084930603865105E-2</c:v>
                </c:pt>
                <c:pt idx="10">
                  <c:v>0.13468867586715028</c:v>
                </c:pt>
                <c:pt idx="11">
                  <c:v>0.11441722828535404</c:v>
                </c:pt>
                <c:pt idx="12">
                  <c:v>0.17166567251494966</c:v>
                </c:pt>
                <c:pt idx="13">
                  <c:v>0.11921753962979321</c:v>
                </c:pt>
                <c:pt idx="14">
                  <c:v>0.15746475643520194</c:v>
                </c:pt>
                <c:pt idx="15">
                  <c:v>9.5942388848302265E-2</c:v>
                </c:pt>
                <c:pt idx="16">
                  <c:v>0.12833199034003584</c:v>
                </c:pt>
                <c:pt idx="17">
                  <c:v>7.5085641819771065E-2</c:v>
                </c:pt>
                <c:pt idx="18">
                  <c:v>9.4182871942413371E-2</c:v>
                </c:pt>
              </c:numCache>
            </c:numRef>
          </c:val>
        </c:ser>
        <c:ser>
          <c:idx val="1"/>
          <c:order val="1"/>
          <c:tx>
            <c:strRef>
              <c:f>Exp!$E$8</c:f>
              <c:strCache>
                <c:ptCount val="1"/>
                <c:pt idx="0">
                  <c:v>Pakokaasuperäiset hiukkaset</c:v>
                </c:pt>
              </c:strCache>
            </c:strRef>
          </c:tx>
          <c:spPr>
            <a:solidFill>
              <a:srgbClr val="71A8CA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strRef>
              <c:f>Exp!$B$9:$B$27</c:f>
              <c:strCache>
                <c:ptCount val="19"/>
                <c:pt idx="0">
                  <c:v>Koko maa*</c:v>
                </c:pt>
                <c:pt idx="1">
                  <c:v>Uusimaa</c:v>
                </c:pt>
                <c:pt idx="2">
                  <c:v>Varsinais-Suomi</c:v>
                </c:pt>
                <c:pt idx="3">
                  <c:v>Satakunta</c:v>
                </c:pt>
                <c:pt idx="4">
                  <c:v>Kanta-Häme</c:v>
                </c:pt>
                <c:pt idx="5">
                  <c:v>Pirkanmaa</c:v>
                </c:pt>
                <c:pt idx="6">
                  <c:v>Päijät-Häme</c:v>
                </c:pt>
                <c:pt idx="7">
                  <c:v>Kymenlaakso</c:v>
                </c:pt>
                <c:pt idx="8">
                  <c:v>Etelä-Karjala</c:v>
                </c:pt>
                <c:pt idx="9">
                  <c:v>Etelä-Savo</c:v>
                </c:pt>
                <c:pt idx="10">
                  <c:v>Pohjois-Savo</c:v>
                </c:pt>
                <c:pt idx="11">
                  <c:v>Pohjois-Karjala</c:v>
                </c:pt>
                <c:pt idx="12">
                  <c:v>Keski-Suomi</c:v>
                </c:pt>
                <c:pt idx="13">
                  <c:v>Etelä-Pohjanmaa</c:v>
                </c:pt>
                <c:pt idx="14">
                  <c:v>Pohjanmaa</c:v>
                </c:pt>
                <c:pt idx="15">
                  <c:v>Keski-Pohjanmaa</c:v>
                </c:pt>
                <c:pt idx="16">
                  <c:v>Pohjois-Pohjanmaa</c:v>
                </c:pt>
                <c:pt idx="17">
                  <c:v>Kainuu</c:v>
                </c:pt>
                <c:pt idx="18">
                  <c:v>Lappi</c:v>
                </c:pt>
              </c:strCache>
            </c:strRef>
          </c:cat>
          <c:val>
            <c:numRef>
              <c:f>Exp!$E$9:$E$27</c:f>
              <c:numCache>
                <c:formatCode>0.000</c:formatCode>
                <c:ptCount val="19"/>
                <c:pt idx="0">
                  <c:v>0.26882361737365984</c:v>
                </c:pt>
                <c:pt idx="1">
                  <c:v>0.32868843030837441</c:v>
                </c:pt>
                <c:pt idx="2">
                  <c:v>0.26260047978702272</c:v>
                </c:pt>
                <c:pt idx="3">
                  <c:v>0.2363293266499614</c:v>
                </c:pt>
                <c:pt idx="4">
                  <c:v>0.25531396505306481</c:v>
                </c:pt>
                <c:pt idx="5">
                  <c:v>0.43618217140140964</c:v>
                </c:pt>
                <c:pt idx="6">
                  <c:v>0.32973750045734185</c:v>
                </c:pt>
                <c:pt idx="7">
                  <c:v>0.15643648353480538</c:v>
                </c:pt>
                <c:pt idx="8">
                  <c:v>0.14855212031072396</c:v>
                </c:pt>
                <c:pt idx="9">
                  <c:v>0.15117448657594185</c:v>
                </c:pt>
                <c:pt idx="10">
                  <c:v>0.2104702576860725</c:v>
                </c:pt>
                <c:pt idx="11">
                  <c:v>0.15545259058254679</c:v>
                </c:pt>
                <c:pt idx="12">
                  <c:v>0.29518309179941854</c:v>
                </c:pt>
                <c:pt idx="13">
                  <c:v>0.16144212595155585</c:v>
                </c:pt>
                <c:pt idx="14">
                  <c:v>0.20969296561265835</c:v>
                </c:pt>
                <c:pt idx="15">
                  <c:v>0.15065802318692886</c:v>
                </c:pt>
                <c:pt idx="16">
                  <c:v>0.2037108725383949</c:v>
                </c:pt>
                <c:pt idx="17">
                  <c:v>0.11137530490683588</c:v>
                </c:pt>
                <c:pt idx="18">
                  <c:v>0.14551246483176941</c:v>
                </c:pt>
              </c:numCache>
            </c:numRef>
          </c:val>
        </c:ser>
        <c:ser>
          <c:idx val="0"/>
          <c:order val="2"/>
          <c:tx>
            <c:strRef>
              <c:f>Exp!$D$8</c:f>
              <c:strCache>
                <c:ptCount val="1"/>
                <c:pt idx="0">
                  <c:v>Katupöly</c:v>
                </c:pt>
              </c:strCache>
            </c:strRef>
          </c:tx>
          <c:spPr>
            <a:solidFill>
              <a:srgbClr val="817569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strRef>
              <c:f>Exp!$B$9:$B$27</c:f>
              <c:strCache>
                <c:ptCount val="19"/>
                <c:pt idx="0">
                  <c:v>Koko maa*</c:v>
                </c:pt>
                <c:pt idx="1">
                  <c:v>Uusimaa</c:v>
                </c:pt>
                <c:pt idx="2">
                  <c:v>Varsinais-Suomi</c:v>
                </c:pt>
                <c:pt idx="3">
                  <c:v>Satakunta</c:v>
                </c:pt>
                <c:pt idx="4">
                  <c:v>Kanta-Häme</c:v>
                </c:pt>
                <c:pt idx="5">
                  <c:v>Pirkanmaa</c:v>
                </c:pt>
                <c:pt idx="6">
                  <c:v>Päijät-Häme</c:v>
                </c:pt>
                <c:pt idx="7">
                  <c:v>Kymenlaakso</c:v>
                </c:pt>
                <c:pt idx="8">
                  <c:v>Etelä-Karjala</c:v>
                </c:pt>
                <c:pt idx="9">
                  <c:v>Etelä-Savo</c:v>
                </c:pt>
                <c:pt idx="10">
                  <c:v>Pohjois-Savo</c:v>
                </c:pt>
                <c:pt idx="11">
                  <c:v>Pohjois-Karjala</c:v>
                </c:pt>
                <c:pt idx="12">
                  <c:v>Keski-Suomi</c:v>
                </c:pt>
                <c:pt idx="13">
                  <c:v>Etelä-Pohjanmaa</c:v>
                </c:pt>
                <c:pt idx="14">
                  <c:v>Pohjanmaa</c:v>
                </c:pt>
                <c:pt idx="15">
                  <c:v>Keski-Pohjanmaa</c:v>
                </c:pt>
                <c:pt idx="16">
                  <c:v>Pohjois-Pohjanmaa</c:v>
                </c:pt>
                <c:pt idx="17">
                  <c:v>Kainuu</c:v>
                </c:pt>
                <c:pt idx="18">
                  <c:v>Lappi</c:v>
                </c:pt>
              </c:strCache>
            </c:strRef>
          </c:cat>
          <c:val>
            <c:numRef>
              <c:f>Exp!$D$9:$D$27</c:f>
              <c:numCache>
                <c:formatCode>0.000</c:formatCode>
                <c:ptCount val="19"/>
                <c:pt idx="0">
                  <c:v>0.20888216176662569</c:v>
                </c:pt>
                <c:pt idx="1">
                  <c:v>0.26543934237706746</c:v>
                </c:pt>
                <c:pt idx="2">
                  <c:v>0.19424000036583797</c:v>
                </c:pt>
                <c:pt idx="3">
                  <c:v>0.17061327856170905</c:v>
                </c:pt>
                <c:pt idx="4">
                  <c:v>0.19672382670272084</c:v>
                </c:pt>
                <c:pt idx="5">
                  <c:v>0.31513261816395893</c:v>
                </c:pt>
                <c:pt idx="6">
                  <c:v>0.25289128986673631</c:v>
                </c:pt>
                <c:pt idx="7">
                  <c:v>0.11925782510915701</c:v>
                </c:pt>
                <c:pt idx="8">
                  <c:v>0.11578597534122038</c:v>
                </c:pt>
                <c:pt idx="9">
                  <c:v>0.11903021318600618</c:v>
                </c:pt>
                <c:pt idx="10">
                  <c:v>0.15554729314657856</c:v>
                </c:pt>
                <c:pt idx="11">
                  <c:v>0.12200700166180993</c:v>
                </c:pt>
                <c:pt idx="12">
                  <c:v>0.23589909391795222</c:v>
                </c:pt>
                <c:pt idx="13">
                  <c:v>0.12340863683976383</c:v>
                </c:pt>
                <c:pt idx="14">
                  <c:v>0.15420511557303657</c:v>
                </c:pt>
                <c:pt idx="15">
                  <c:v>0.12109282275946916</c:v>
                </c:pt>
                <c:pt idx="16">
                  <c:v>0.16986979250677847</c:v>
                </c:pt>
                <c:pt idx="17">
                  <c:v>8.7719097724738418E-2</c:v>
                </c:pt>
                <c:pt idx="18">
                  <c:v>0.12104825391489532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100"/>
        <c:axId val="156348416"/>
        <c:axId val="156351104"/>
      </c:barChart>
      <c:catAx>
        <c:axId val="156348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300000"/>
          <a:lstStyle/>
          <a:p>
            <a:pPr>
              <a:defRPr sz="1000"/>
            </a:pPr>
            <a:endParaRPr lang="en-US"/>
          </a:p>
        </c:txPr>
        <c:crossAx val="156351104"/>
        <c:crosses val="autoZero"/>
        <c:auto val="0"/>
        <c:lblAlgn val="ctr"/>
        <c:lblOffset val="50"/>
        <c:noMultiLvlLbl val="0"/>
      </c:catAx>
      <c:valAx>
        <c:axId val="156351104"/>
        <c:scaling>
          <c:orientation val="minMax"/>
          <c:max val="1.8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PM</a:t>
                </a:r>
                <a:r>
                  <a:rPr lang="en-US" baseline="-25000"/>
                  <a:t>2.5 </a:t>
                </a:r>
                <a:r>
                  <a:rPr lang="en-US"/>
                  <a:t> (µg/m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56348416"/>
        <c:crosses val="autoZero"/>
        <c:crossBetween val="between"/>
        <c:minorUnit val="0.1"/>
      </c:valAx>
    </c:plotArea>
    <c:legend>
      <c:legendPos val="r"/>
      <c:layout>
        <c:manualLayout>
          <c:xMode val="edge"/>
          <c:yMode val="edge"/>
          <c:x val="6.8838016450443018E-2"/>
          <c:y val="1.8750932777438098E-2"/>
          <c:w val="0.89261269433730883"/>
          <c:h val="4.8008249363304174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5811193869803"/>
          <c:y val="8.3462639692681598E-2"/>
          <c:w val="0.70157826494709741"/>
          <c:h val="0.6072071746719633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Exp!$F$8</c:f>
              <c:strCache>
                <c:ptCount val="1"/>
                <c:pt idx="0">
                  <c:v>Työkoneiden pakokaasuperäiset hiukkaset</c:v>
                </c:pt>
              </c:strCache>
            </c:strRef>
          </c:tx>
          <c:spPr>
            <a:solidFill>
              <a:srgbClr val="A1490C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strRef>
              <c:f>Exp!$B$29:$B$39</c:f>
              <c:strCache>
                <c:ptCount val="11"/>
                <c:pt idx="0">
                  <c:v>Espoo</c:v>
                </c:pt>
                <c:pt idx="1">
                  <c:v>Helsinki</c:v>
                </c:pt>
                <c:pt idx="2">
                  <c:v>Joensuu</c:v>
                </c:pt>
                <c:pt idx="3">
                  <c:v>Jyväskylä</c:v>
                </c:pt>
                <c:pt idx="4">
                  <c:v>Kauniainen</c:v>
                </c:pt>
                <c:pt idx="5">
                  <c:v>Kuopio</c:v>
                </c:pt>
                <c:pt idx="6">
                  <c:v>Lahti</c:v>
                </c:pt>
                <c:pt idx="7">
                  <c:v>Oulu</c:v>
                </c:pt>
                <c:pt idx="8">
                  <c:v>Tampere</c:v>
                </c:pt>
                <c:pt idx="9">
                  <c:v>Turku</c:v>
                </c:pt>
                <c:pt idx="10">
                  <c:v>Vantaa</c:v>
                </c:pt>
              </c:strCache>
            </c:strRef>
          </c:cat>
          <c:val>
            <c:numRef>
              <c:f>Exp!$F$29:$F$39</c:f>
              <c:numCache>
                <c:formatCode>0.000</c:formatCode>
                <c:ptCount val="11"/>
                <c:pt idx="0">
                  <c:v>0.20009973974763787</c:v>
                </c:pt>
                <c:pt idx="1">
                  <c:v>0.31345154012893306</c:v>
                </c:pt>
                <c:pt idx="2">
                  <c:v>0.17821894818058601</c:v>
                </c:pt>
                <c:pt idx="3">
                  <c:v>0.27298312924122031</c:v>
                </c:pt>
                <c:pt idx="4">
                  <c:v>0.15738827179276244</c:v>
                </c:pt>
                <c:pt idx="5">
                  <c:v>0.19599435703343654</c:v>
                </c:pt>
                <c:pt idx="6">
                  <c:v>0.29413676574054437</c:v>
                </c:pt>
                <c:pt idx="7">
                  <c:v>0.19837350005554819</c:v>
                </c:pt>
                <c:pt idx="8">
                  <c:v>0.4229725612208739</c:v>
                </c:pt>
                <c:pt idx="9">
                  <c:v>0.29451524570478893</c:v>
                </c:pt>
                <c:pt idx="10">
                  <c:v>0.21981904017204867</c:v>
                </c:pt>
              </c:numCache>
            </c:numRef>
          </c:val>
        </c:ser>
        <c:ser>
          <c:idx val="1"/>
          <c:order val="1"/>
          <c:tx>
            <c:strRef>
              <c:f>Exp!$E$8</c:f>
              <c:strCache>
                <c:ptCount val="1"/>
                <c:pt idx="0">
                  <c:v>Pakokaasuperäiset hiukkaset</c:v>
                </c:pt>
              </c:strCache>
            </c:strRef>
          </c:tx>
          <c:spPr>
            <a:solidFill>
              <a:srgbClr val="71A8CA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strRef>
              <c:f>Exp!$B$29:$B$39</c:f>
              <c:strCache>
                <c:ptCount val="11"/>
                <c:pt idx="0">
                  <c:v>Espoo</c:v>
                </c:pt>
                <c:pt idx="1">
                  <c:v>Helsinki</c:v>
                </c:pt>
                <c:pt idx="2">
                  <c:v>Joensuu</c:v>
                </c:pt>
                <c:pt idx="3">
                  <c:v>Jyväskylä</c:v>
                </c:pt>
                <c:pt idx="4">
                  <c:v>Kauniainen</c:v>
                </c:pt>
                <c:pt idx="5">
                  <c:v>Kuopio</c:v>
                </c:pt>
                <c:pt idx="6">
                  <c:v>Lahti</c:v>
                </c:pt>
                <c:pt idx="7">
                  <c:v>Oulu</c:v>
                </c:pt>
                <c:pt idx="8">
                  <c:v>Tampere</c:v>
                </c:pt>
                <c:pt idx="9">
                  <c:v>Turku</c:v>
                </c:pt>
                <c:pt idx="10">
                  <c:v>Vantaa</c:v>
                </c:pt>
              </c:strCache>
            </c:strRef>
          </c:cat>
          <c:val>
            <c:numRef>
              <c:f>Exp!$E$29:$E$39</c:f>
              <c:numCache>
                <c:formatCode>0.000</c:formatCode>
                <c:ptCount val="11"/>
                <c:pt idx="0">
                  <c:v>0.28337396336251003</c:v>
                </c:pt>
                <c:pt idx="1">
                  <c:v>0.43257609340676451</c:v>
                </c:pt>
                <c:pt idx="2">
                  <c:v>0.25960777032370241</c:v>
                </c:pt>
                <c:pt idx="3">
                  <c:v>0.49084534543236757</c:v>
                </c:pt>
                <c:pt idx="4">
                  <c:v>0.2758475063371002</c:v>
                </c:pt>
                <c:pt idx="5">
                  <c:v>0.33123912929862642</c:v>
                </c:pt>
                <c:pt idx="6">
                  <c:v>0.44859244560439937</c:v>
                </c:pt>
                <c:pt idx="7">
                  <c:v>0.32752228293086072</c:v>
                </c:pt>
                <c:pt idx="8">
                  <c:v>0.73735089305001988</c:v>
                </c:pt>
                <c:pt idx="9">
                  <c:v>0.44547418409647438</c:v>
                </c:pt>
                <c:pt idx="10">
                  <c:v>0.33311387754811028</c:v>
                </c:pt>
              </c:numCache>
            </c:numRef>
          </c:val>
        </c:ser>
        <c:ser>
          <c:idx val="0"/>
          <c:order val="2"/>
          <c:tx>
            <c:strRef>
              <c:f>Exp!$D$8</c:f>
              <c:strCache>
                <c:ptCount val="1"/>
                <c:pt idx="0">
                  <c:v>Katupöly</c:v>
                </c:pt>
              </c:strCache>
            </c:strRef>
          </c:tx>
          <c:spPr>
            <a:solidFill>
              <a:srgbClr val="817569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strRef>
              <c:f>Exp!$B$29:$B$39</c:f>
              <c:strCache>
                <c:ptCount val="11"/>
                <c:pt idx="0">
                  <c:v>Espoo</c:v>
                </c:pt>
                <c:pt idx="1">
                  <c:v>Helsinki</c:v>
                </c:pt>
                <c:pt idx="2">
                  <c:v>Joensuu</c:v>
                </c:pt>
                <c:pt idx="3">
                  <c:v>Jyväskylä</c:v>
                </c:pt>
                <c:pt idx="4">
                  <c:v>Kauniainen</c:v>
                </c:pt>
                <c:pt idx="5">
                  <c:v>Kuopio</c:v>
                </c:pt>
                <c:pt idx="6">
                  <c:v>Lahti</c:v>
                </c:pt>
                <c:pt idx="7">
                  <c:v>Oulu</c:v>
                </c:pt>
                <c:pt idx="8">
                  <c:v>Tampere</c:v>
                </c:pt>
                <c:pt idx="9">
                  <c:v>Turku</c:v>
                </c:pt>
                <c:pt idx="10">
                  <c:v>Vantaa</c:v>
                </c:pt>
              </c:strCache>
            </c:strRef>
          </c:cat>
          <c:val>
            <c:numRef>
              <c:f>Exp!$D$29:$D$39</c:f>
              <c:numCache>
                <c:formatCode>0.000</c:formatCode>
                <c:ptCount val="11"/>
                <c:pt idx="0">
                  <c:v>0.26231616655793094</c:v>
                </c:pt>
                <c:pt idx="1">
                  <c:v>0.32859108574022694</c:v>
                </c:pt>
                <c:pt idx="2">
                  <c:v>0.19819013120527121</c:v>
                </c:pt>
                <c:pt idx="3">
                  <c:v>0.3887358693937189</c:v>
                </c:pt>
                <c:pt idx="4">
                  <c:v>0.22647411603100143</c:v>
                </c:pt>
                <c:pt idx="5">
                  <c:v>0.23319368461689233</c:v>
                </c:pt>
                <c:pt idx="6">
                  <c:v>0.33766218422292504</c:v>
                </c:pt>
                <c:pt idx="7">
                  <c:v>0.26960513238856476</c:v>
                </c:pt>
                <c:pt idx="8">
                  <c:v>0.51641318153981886</c:v>
                </c:pt>
                <c:pt idx="9">
                  <c:v>0.30700617835903321</c:v>
                </c:pt>
                <c:pt idx="10">
                  <c:v>0.29434774505088074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overlap val="100"/>
        <c:axId val="166015744"/>
        <c:axId val="166017280"/>
      </c:barChart>
      <c:catAx>
        <c:axId val="166015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300000"/>
          <a:lstStyle/>
          <a:p>
            <a:pPr>
              <a:defRPr sz="1000"/>
            </a:pPr>
            <a:endParaRPr lang="en-US"/>
          </a:p>
        </c:txPr>
        <c:crossAx val="166017280"/>
        <c:crosses val="autoZero"/>
        <c:auto val="0"/>
        <c:lblAlgn val="ctr"/>
        <c:lblOffset val="50"/>
        <c:noMultiLvlLbl val="0"/>
      </c:catAx>
      <c:valAx>
        <c:axId val="166017280"/>
        <c:scaling>
          <c:orientation val="minMax"/>
          <c:max val="1.8"/>
          <c:min val="0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PM</a:t>
                </a:r>
                <a:r>
                  <a:rPr lang="en-US" baseline="-25000"/>
                  <a:t>2.5 </a:t>
                </a:r>
                <a:r>
                  <a:rPr lang="en-US"/>
                  <a:t> (µg/m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8107718549569794E-2"/>
              <c:y val="0.2332129560447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66015744"/>
        <c:crosses val="autoZero"/>
        <c:crossBetween val="between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Exp!$B$9</c:f>
              <c:strCache>
                <c:ptCount val="1"/>
                <c:pt idx="0">
                  <c:v>Koko maa*</c:v>
                </c:pt>
              </c:strCache>
            </c:strRef>
          </c:tx>
          <c:dPt>
            <c:idx val="0"/>
            <c:bubble3D val="0"/>
            <c:spPr>
              <a:solidFill>
                <a:srgbClr val="817569"/>
              </a:solidFill>
            </c:spPr>
          </c:dPt>
          <c:dPt>
            <c:idx val="1"/>
            <c:bubble3D val="0"/>
            <c:spPr>
              <a:solidFill>
                <a:srgbClr val="A1490C"/>
              </a:solidFill>
            </c:spPr>
          </c:dPt>
          <c:dPt>
            <c:idx val="2"/>
            <c:bubble3D val="0"/>
            <c:spPr>
              <a:solidFill>
                <a:srgbClr val="71A8CA"/>
              </a:solidFill>
            </c:spPr>
          </c:dPt>
          <c:dLbls>
            <c:dLbl>
              <c:idx val="0"/>
              <c:layout>
                <c:manualLayout>
                  <c:x val="-0.11805774278215223"/>
                  <c:y val="0.1114898658501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6819991251093611E-2"/>
                  <c:y val="-0.184444444444444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784011373578303"/>
                  <c:y val="0.192740594925634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Exp!$D$8:$F$8</c:f>
              <c:strCache>
                <c:ptCount val="3"/>
                <c:pt idx="0">
                  <c:v>Katupöly</c:v>
                </c:pt>
                <c:pt idx="1">
                  <c:v>Pakokaasuperäiset hiukkaset</c:v>
                </c:pt>
                <c:pt idx="2">
                  <c:v>Työkoneiden pakokaasuperäiset hiukkaset</c:v>
                </c:pt>
              </c:strCache>
            </c:strRef>
          </c:cat>
          <c:val>
            <c:numRef>
              <c:f>Exp!$D$9:$F$9</c:f>
              <c:numCache>
                <c:formatCode>0.000</c:formatCode>
                <c:ptCount val="3"/>
                <c:pt idx="0">
                  <c:v>0.20888216176662569</c:v>
                </c:pt>
                <c:pt idx="1">
                  <c:v>0.26882361737365984</c:v>
                </c:pt>
                <c:pt idx="2">
                  <c:v>0.17859331473697879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5295888293293"/>
          <c:y val="0.10978243024042347"/>
          <c:w val="0.70157826494709741"/>
          <c:h val="0.6263176044600264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Exp!$L$8</c:f>
              <c:strCache>
                <c:ptCount val="1"/>
                <c:pt idx="0">
                  <c:v>Työkoneiden pakokaasuperäiset hiukkaset</c:v>
                </c:pt>
              </c:strCache>
            </c:strRef>
          </c:tx>
          <c:spPr>
            <a:solidFill>
              <a:srgbClr val="A1490C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Exp!$B$29:$B$39</c:f>
              <c:strCache>
                <c:ptCount val="11"/>
                <c:pt idx="0">
                  <c:v>Espoo</c:v>
                </c:pt>
                <c:pt idx="1">
                  <c:v>Helsinki</c:v>
                </c:pt>
                <c:pt idx="2">
                  <c:v>Joensuu</c:v>
                </c:pt>
                <c:pt idx="3">
                  <c:v>Jyväskylä</c:v>
                </c:pt>
                <c:pt idx="4">
                  <c:v>Kauniainen</c:v>
                </c:pt>
                <c:pt idx="5">
                  <c:v>Kuopio</c:v>
                </c:pt>
                <c:pt idx="6">
                  <c:v>Lahti</c:v>
                </c:pt>
                <c:pt idx="7">
                  <c:v>Oulu</c:v>
                </c:pt>
                <c:pt idx="8">
                  <c:v>Tampere</c:v>
                </c:pt>
                <c:pt idx="9">
                  <c:v>Turku</c:v>
                </c:pt>
                <c:pt idx="10">
                  <c:v>Vantaa</c:v>
                </c:pt>
              </c:strCache>
            </c:strRef>
          </c:cat>
          <c:val>
            <c:numRef>
              <c:f>Exp!$F$29:$F$39</c:f>
              <c:numCache>
                <c:formatCode>0.000</c:formatCode>
                <c:ptCount val="11"/>
                <c:pt idx="0">
                  <c:v>0.20009973974763787</c:v>
                </c:pt>
                <c:pt idx="1">
                  <c:v>0.31345154012893306</c:v>
                </c:pt>
                <c:pt idx="2">
                  <c:v>0.17821894818058601</c:v>
                </c:pt>
                <c:pt idx="3">
                  <c:v>0.27298312924122031</c:v>
                </c:pt>
                <c:pt idx="4">
                  <c:v>0.15738827179276244</c:v>
                </c:pt>
                <c:pt idx="5">
                  <c:v>0.19599435703343654</c:v>
                </c:pt>
                <c:pt idx="6">
                  <c:v>0.29413676574054437</c:v>
                </c:pt>
                <c:pt idx="7">
                  <c:v>0.19837350005554819</c:v>
                </c:pt>
                <c:pt idx="8">
                  <c:v>0.4229725612208739</c:v>
                </c:pt>
                <c:pt idx="9">
                  <c:v>0.29451524570478893</c:v>
                </c:pt>
                <c:pt idx="10">
                  <c:v>0.21981904017204867</c:v>
                </c:pt>
              </c:numCache>
            </c:numRef>
          </c:val>
        </c:ser>
        <c:ser>
          <c:idx val="1"/>
          <c:order val="1"/>
          <c:tx>
            <c:strRef>
              <c:f>Exp!$K$8</c:f>
              <c:strCache>
                <c:ptCount val="1"/>
                <c:pt idx="0">
                  <c:v>Pakokaasuperäiset hiukkaset</c:v>
                </c:pt>
              </c:strCache>
            </c:strRef>
          </c:tx>
          <c:spPr>
            <a:solidFill>
              <a:srgbClr val="71A8CA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Exp!$B$29:$B$39</c:f>
              <c:strCache>
                <c:ptCount val="11"/>
                <c:pt idx="0">
                  <c:v>Espoo</c:v>
                </c:pt>
                <c:pt idx="1">
                  <c:v>Helsinki</c:v>
                </c:pt>
                <c:pt idx="2">
                  <c:v>Joensuu</c:v>
                </c:pt>
                <c:pt idx="3">
                  <c:v>Jyväskylä</c:v>
                </c:pt>
                <c:pt idx="4">
                  <c:v>Kauniainen</c:v>
                </c:pt>
                <c:pt idx="5">
                  <c:v>Kuopio</c:v>
                </c:pt>
                <c:pt idx="6">
                  <c:v>Lahti</c:v>
                </c:pt>
                <c:pt idx="7">
                  <c:v>Oulu</c:v>
                </c:pt>
                <c:pt idx="8">
                  <c:v>Tampere</c:v>
                </c:pt>
                <c:pt idx="9">
                  <c:v>Turku</c:v>
                </c:pt>
                <c:pt idx="10">
                  <c:v>Vantaa</c:v>
                </c:pt>
              </c:strCache>
            </c:strRef>
          </c:cat>
          <c:val>
            <c:numRef>
              <c:f>Exp!$E$29:$E$39</c:f>
              <c:numCache>
                <c:formatCode>0.000</c:formatCode>
                <c:ptCount val="11"/>
                <c:pt idx="0">
                  <c:v>0.28337396336251003</c:v>
                </c:pt>
                <c:pt idx="1">
                  <c:v>0.43257609340676451</c:v>
                </c:pt>
                <c:pt idx="2">
                  <c:v>0.25960777032370241</c:v>
                </c:pt>
                <c:pt idx="3">
                  <c:v>0.49084534543236757</c:v>
                </c:pt>
                <c:pt idx="4">
                  <c:v>0.2758475063371002</c:v>
                </c:pt>
                <c:pt idx="5">
                  <c:v>0.33123912929862642</c:v>
                </c:pt>
                <c:pt idx="6">
                  <c:v>0.44859244560439937</c:v>
                </c:pt>
                <c:pt idx="7">
                  <c:v>0.32752228293086072</c:v>
                </c:pt>
                <c:pt idx="8">
                  <c:v>0.73735089305001988</c:v>
                </c:pt>
                <c:pt idx="9">
                  <c:v>0.44547418409647438</c:v>
                </c:pt>
                <c:pt idx="10">
                  <c:v>0.33311387754811028</c:v>
                </c:pt>
              </c:numCache>
            </c:numRef>
          </c:val>
        </c:ser>
        <c:ser>
          <c:idx val="0"/>
          <c:order val="2"/>
          <c:tx>
            <c:strRef>
              <c:f>Exp!$J$8</c:f>
              <c:strCache>
                <c:ptCount val="1"/>
                <c:pt idx="0">
                  <c:v>Katupöly</c:v>
                </c:pt>
              </c:strCache>
            </c:strRef>
          </c:tx>
          <c:spPr>
            <a:solidFill>
              <a:srgbClr val="817569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Exp!$B$29:$B$39</c:f>
              <c:strCache>
                <c:ptCount val="11"/>
                <c:pt idx="0">
                  <c:v>Espoo</c:v>
                </c:pt>
                <c:pt idx="1">
                  <c:v>Helsinki</c:v>
                </c:pt>
                <c:pt idx="2">
                  <c:v>Joensuu</c:v>
                </c:pt>
                <c:pt idx="3">
                  <c:v>Jyväskylä</c:v>
                </c:pt>
                <c:pt idx="4">
                  <c:v>Kauniainen</c:v>
                </c:pt>
                <c:pt idx="5">
                  <c:v>Kuopio</c:v>
                </c:pt>
                <c:pt idx="6">
                  <c:v>Lahti</c:v>
                </c:pt>
                <c:pt idx="7">
                  <c:v>Oulu</c:v>
                </c:pt>
                <c:pt idx="8">
                  <c:v>Tampere</c:v>
                </c:pt>
                <c:pt idx="9">
                  <c:v>Turku</c:v>
                </c:pt>
                <c:pt idx="10">
                  <c:v>Vantaa</c:v>
                </c:pt>
              </c:strCache>
            </c:strRef>
          </c:cat>
          <c:val>
            <c:numRef>
              <c:f>Exp!$D$29:$D$39</c:f>
              <c:numCache>
                <c:formatCode>0.000</c:formatCode>
                <c:ptCount val="11"/>
                <c:pt idx="0">
                  <c:v>0.26231616655793094</c:v>
                </c:pt>
                <c:pt idx="1">
                  <c:v>0.32859108574022694</c:v>
                </c:pt>
                <c:pt idx="2">
                  <c:v>0.19819013120527121</c:v>
                </c:pt>
                <c:pt idx="3">
                  <c:v>0.3887358693937189</c:v>
                </c:pt>
                <c:pt idx="4">
                  <c:v>0.22647411603100143</c:v>
                </c:pt>
                <c:pt idx="5">
                  <c:v>0.23319368461689233</c:v>
                </c:pt>
                <c:pt idx="6">
                  <c:v>0.33766218422292504</c:v>
                </c:pt>
                <c:pt idx="7">
                  <c:v>0.26960513238856476</c:v>
                </c:pt>
                <c:pt idx="8">
                  <c:v>0.51641318153981886</c:v>
                </c:pt>
                <c:pt idx="9">
                  <c:v>0.30700617835903321</c:v>
                </c:pt>
                <c:pt idx="10">
                  <c:v>0.29434774505088074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117475200"/>
        <c:axId val="117476736"/>
      </c:barChart>
      <c:catAx>
        <c:axId val="117475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300000"/>
          <a:lstStyle/>
          <a:p>
            <a:pPr>
              <a:defRPr sz="1050"/>
            </a:pPr>
            <a:endParaRPr lang="en-US"/>
          </a:p>
        </c:txPr>
        <c:crossAx val="117476736"/>
        <c:crosses val="autoZero"/>
        <c:auto val="0"/>
        <c:lblAlgn val="ctr"/>
        <c:lblOffset val="50"/>
        <c:noMultiLvlLbl val="0"/>
      </c:catAx>
      <c:valAx>
        <c:axId val="117476736"/>
        <c:scaling>
          <c:orientation val="minMax"/>
          <c:max val="1.8"/>
          <c:min val="0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PM</a:t>
                </a:r>
                <a:r>
                  <a:rPr lang="en-US" sz="1050" baseline="-25000"/>
                  <a:t>2.5 </a:t>
                </a:r>
                <a:r>
                  <a:rPr lang="en-US" sz="1050"/>
                  <a:t> (µg/m</a:t>
                </a:r>
                <a:r>
                  <a:rPr lang="en-US" sz="1050" baseline="30000"/>
                  <a:t>3</a:t>
                </a:r>
                <a:r>
                  <a:rPr lang="en-US" sz="1050"/>
                  <a:t>)</a:t>
                </a:r>
              </a:p>
            </c:rich>
          </c:tx>
          <c:layout>
            <c:manualLayout>
              <c:xMode val="edge"/>
              <c:yMode val="edge"/>
              <c:x val="1.8107718549569794E-2"/>
              <c:y val="0.2332129560447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17475200"/>
        <c:crosses val="autoZero"/>
        <c:crossBetween val="between"/>
        <c:minorUnit val="0.1"/>
      </c:valAx>
    </c:plotArea>
    <c:legend>
      <c:legendPos val="r"/>
      <c:layout>
        <c:manualLayout>
          <c:xMode val="edge"/>
          <c:yMode val="edge"/>
          <c:x val="0.21243729425908092"/>
          <c:y val="2.6627328518241788E-2"/>
          <c:w val="0.61899142103639926"/>
          <c:h val="6.1727949143971679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564968</xdr:colOff>
      <xdr:row>5</xdr:row>
      <xdr:rowOff>51163</xdr:rowOff>
    </xdr:from>
    <xdr:to>
      <xdr:col>23</xdr:col>
      <xdr:colOff>376646</xdr:colOff>
      <xdr:row>23</xdr:row>
      <xdr:rowOff>63618</xdr:rowOff>
    </xdr:to>
    <xdr:grpSp>
      <xdr:nvGrpSpPr>
        <xdr:cNvPr id="7" name="Group 6"/>
        <xdr:cNvGrpSpPr/>
      </xdr:nvGrpSpPr>
      <xdr:grpSpPr>
        <a:xfrm>
          <a:off x="9894025" y="976449"/>
          <a:ext cx="7660278" cy="3343483"/>
          <a:chOff x="9894025" y="976449"/>
          <a:chExt cx="7660278" cy="3343483"/>
        </a:xfrm>
      </xdr:grpSpPr>
      <xdr:graphicFrame macro="">
        <xdr:nvGraphicFramePr>
          <xdr:cNvPr id="3" name="Chart 2"/>
          <xdr:cNvGraphicFramePr/>
        </xdr:nvGraphicFramePr>
        <xdr:xfrm>
          <a:off x="9894025" y="976449"/>
          <a:ext cx="4612277" cy="33234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14378940" y="997132"/>
          <a:ext cx="3175363" cy="3322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13</xdr:col>
      <xdr:colOff>936173</xdr:colOff>
      <xdr:row>24</xdr:row>
      <xdr:rowOff>146958</xdr:rowOff>
    </xdr:from>
    <xdr:to>
      <xdr:col>19</xdr:col>
      <xdr:colOff>97973</xdr:colOff>
      <xdr:row>39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7</xdr:row>
      <xdr:rowOff>0</xdr:rowOff>
    </xdr:from>
    <xdr:to>
      <xdr:col>31</xdr:col>
      <xdr:colOff>134620</xdr:colOff>
      <xdr:row>24</xdr:row>
      <xdr:rowOff>22860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0</xdr:colOff>
      <xdr:row>47</xdr:row>
      <xdr:rowOff>0</xdr:rowOff>
    </xdr:from>
    <xdr:to>
      <xdr:col>24</xdr:col>
      <xdr:colOff>153147</xdr:colOff>
      <xdr:row>69</xdr:row>
      <xdr:rowOff>181072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29057" y="8697686"/>
          <a:ext cx="8611347" cy="4252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76201</xdr:rowOff>
    </xdr:from>
    <xdr:to>
      <xdr:col>5</xdr:col>
      <xdr:colOff>525374</xdr:colOff>
      <xdr:row>4</xdr:row>
      <xdr:rowOff>154858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6"/>
            <xdr:cNvSpPr txBox="1"/>
          </xdr:nvSpPr>
          <xdr:spPr>
            <a:xfrm>
              <a:off x="9014460" y="259081"/>
              <a:ext cx="2689454" cy="444417"/>
            </a:xfrm>
            <a:prstGeom prst="rect">
              <a:avLst/>
            </a:prstGeom>
            <a:solidFill>
              <a:sysClr val="window" lastClr="FFFFFF"/>
            </a:solidFill>
          </xdr:spPr>
          <xdr:txBody>
            <a:bodyPr wrap="square" rtlCol="0">
              <a:spAutoFit/>
            </a:bodyPr>
            <a:lstStyle>
              <a:defPPr>
                <a:defRPr lang="fi-FI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i-FI" b="0" i="1">
                        <a:latin typeface="Cambria Math"/>
                      </a:rPr>
                      <m:t>𝑃𝐴𝐹</m:t>
                    </m:r>
                    <m:r>
                      <a:rPr lang="fi-FI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fi-FI" b="0" i="1">
                            <a:latin typeface="Cambria Math"/>
                          </a:rPr>
                        </m:ctrlPr>
                      </m:fPr>
                      <m:num>
                        <m:r>
                          <a:rPr lang="fi-FI" b="0" i="1">
                            <a:latin typeface="Cambria Math"/>
                          </a:rPr>
                          <m:t>𝑓</m:t>
                        </m:r>
                        <m:r>
                          <a:rPr lang="fi-FI" b="0" i="1">
                            <a:latin typeface="Cambria Math"/>
                          </a:rPr>
                          <m:t>∗(</m:t>
                        </m:r>
                        <m:r>
                          <a:rPr lang="fi-FI" b="0" i="1">
                            <a:latin typeface="Cambria Math"/>
                          </a:rPr>
                          <m:t>𝑅𝑅</m:t>
                        </m:r>
                        <m:r>
                          <a:rPr lang="fi-FI" b="0" i="1">
                            <a:latin typeface="Cambria Math"/>
                          </a:rPr>
                          <m:t>−1)</m:t>
                        </m:r>
                      </m:num>
                      <m:den>
                        <m:r>
                          <a:rPr lang="fi-FI" b="0" i="1">
                            <a:latin typeface="Cambria Math"/>
                          </a:rPr>
                          <m:t>𝑓</m:t>
                        </m:r>
                        <m:r>
                          <a:rPr lang="fi-FI" b="0" i="1">
                            <a:latin typeface="Cambria Math"/>
                          </a:rPr>
                          <m:t>∗</m:t>
                        </m:r>
                        <m:d>
                          <m:dPr>
                            <m:ctrlPr>
                              <a:rPr lang="fi-FI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fi-FI" b="0" i="1">
                                <a:latin typeface="Cambria Math"/>
                              </a:rPr>
                              <m:t>𝑅𝑅</m:t>
                            </m:r>
                            <m:r>
                              <a:rPr lang="fi-FI" b="0" i="1">
                                <a:latin typeface="Cambria Math"/>
                              </a:rPr>
                              <m:t>−1</m:t>
                            </m:r>
                          </m:e>
                        </m:d>
                        <m:r>
                          <a:rPr lang="fi-FI" b="0" i="1">
                            <a:latin typeface="Cambria Math"/>
                          </a:rPr>
                          <m:t>+1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2" name="TextBox 6"/>
            <xdr:cNvSpPr txBox="1"/>
          </xdr:nvSpPr>
          <xdr:spPr>
            <a:xfrm>
              <a:off x="9014460" y="259081"/>
              <a:ext cx="2689454" cy="444417"/>
            </a:xfrm>
            <a:prstGeom prst="rect">
              <a:avLst/>
            </a:prstGeom>
            <a:solidFill>
              <a:sysClr val="window" lastClr="FFFFFF"/>
            </a:solidFill>
          </xdr:spPr>
          <xdr:txBody>
            <a:bodyPr wrap="square" rtlCol="0">
              <a:spAutoFit/>
            </a:bodyPr>
            <a:lstStyle>
              <a:defPPr>
                <a:defRPr lang="fi-FI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fi-FI" b="0" i="0">
                  <a:latin typeface="Cambria Math"/>
                </a:rPr>
                <a:t>𝑃𝐴𝐹=  (𝑓∗(𝑅𝑅−1))/(𝑓∗(𝑅𝑅−1)+1)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"/>
  <sheetViews>
    <sheetView tabSelected="1" workbookViewId="0">
      <selection activeCell="D20" sqref="D20"/>
    </sheetView>
  </sheetViews>
  <sheetFormatPr defaultRowHeight="14.4" x14ac:dyDescent="0.3"/>
  <cols>
    <col min="2" max="2" width="12.21875" customWidth="1"/>
  </cols>
  <sheetData>
    <row r="2" spans="2:13" x14ac:dyDescent="0.3">
      <c r="B2" t="s">
        <v>54</v>
      </c>
    </row>
    <row r="4" spans="2:13" x14ac:dyDescent="0.3">
      <c r="B4" t="s">
        <v>61</v>
      </c>
    </row>
    <row r="5" spans="2:13" x14ac:dyDescent="0.3">
      <c r="B5" t="s">
        <v>55</v>
      </c>
    </row>
    <row r="7" spans="2:13" x14ac:dyDescent="0.3">
      <c r="B7" t="s">
        <v>66</v>
      </c>
    </row>
    <row r="8" spans="2:13" x14ac:dyDescent="0.3">
      <c r="B8" t="s">
        <v>56</v>
      </c>
      <c r="C8" t="s">
        <v>57</v>
      </c>
    </row>
    <row r="9" spans="2:13" x14ac:dyDescent="0.3">
      <c r="B9" t="s">
        <v>58</v>
      </c>
      <c r="C9" t="s">
        <v>59</v>
      </c>
    </row>
    <row r="10" spans="2:13" x14ac:dyDescent="0.3">
      <c r="B10" t="s">
        <v>67</v>
      </c>
      <c r="C10" t="s">
        <v>60</v>
      </c>
    </row>
    <row r="13" spans="2:13" x14ac:dyDescent="0.3">
      <c r="B13" s="15" t="s">
        <v>62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2:13" x14ac:dyDescent="0.3">
      <c r="B14" s="15" t="s">
        <v>63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75"/>
  <sheetViews>
    <sheetView zoomScale="70" zoomScaleNormal="70" workbookViewId="0">
      <selection activeCell="L15" sqref="L15"/>
    </sheetView>
  </sheetViews>
  <sheetFormatPr defaultRowHeight="14.4" x14ac:dyDescent="0.3"/>
  <cols>
    <col min="2" max="2" width="20.109375" customWidth="1"/>
    <col min="6" max="6" width="8.88671875" style="4"/>
    <col min="9" max="9" width="17.21875" customWidth="1"/>
    <col min="10" max="10" width="9.6640625" customWidth="1"/>
    <col min="12" max="12" width="8.88671875" customWidth="1"/>
    <col min="14" max="14" width="18.21875" customWidth="1"/>
    <col min="19" max="19" width="25.109375" customWidth="1"/>
  </cols>
  <sheetData>
    <row r="1" spans="2:31" x14ac:dyDescent="0.3">
      <c r="I1" s="1"/>
    </row>
    <row r="2" spans="2:31" s="3" customFormat="1" x14ac:dyDescent="0.3">
      <c r="F2" s="4"/>
      <c r="I2" s="3" t="s">
        <v>45</v>
      </c>
    </row>
    <row r="3" spans="2:31" x14ac:dyDescent="0.3">
      <c r="I3" t="s">
        <v>32</v>
      </c>
      <c r="J3">
        <v>1.08</v>
      </c>
      <c r="K3" t="s">
        <v>40</v>
      </c>
    </row>
    <row r="4" spans="2:31" s="3" customFormat="1" x14ac:dyDescent="0.3">
      <c r="B4" s="1"/>
      <c r="F4" s="4"/>
      <c r="I4" t="s">
        <v>32</v>
      </c>
      <c r="J4" s="6">
        <f>$J$3^(1/10)</f>
        <v>1.0077257952426748</v>
      </c>
      <c r="K4" t="s">
        <v>33</v>
      </c>
    </row>
    <row r="5" spans="2:31" x14ac:dyDescent="0.3">
      <c r="AA5" t="s">
        <v>41</v>
      </c>
    </row>
    <row r="6" spans="2:31" x14ac:dyDescent="0.3">
      <c r="B6" s="7" t="s">
        <v>46</v>
      </c>
      <c r="I6" s="7" t="s">
        <v>64</v>
      </c>
    </row>
    <row r="7" spans="2:31" s="3" customFormat="1" x14ac:dyDescent="0.3">
      <c r="B7" s="7"/>
      <c r="D7" s="16" t="s">
        <v>34</v>
      </c>
      <c r="E7" s="16"/>
      <c r="F7" s="16"/>
      <c r="G7" s="16"/>
      <c r="I7" s="7"/>
      <c r="J7" s="16" t="s">
        <v>65</v>
      </c>
      <c r="K7" s="16"/>
      <c r="L7" s="16"/>
    </row>
    <row r="8" spans="2:31" x14ac:dyDescent="0.3">
      <c r="B8" s="3"/>
      <c r="C8" s="3" t="s">
        <v>8</v>
      </c>
      <c r="D8" s="3" t="s">
        <v>42</v>
      </c>
      <c r="E8" s="3" t="s">
        <v>43</v>
      </c>
      <c r="F8" s="4" t="s">
        <v>44</v>
      </c>
      <c r="G8" s="3" t="s">
        <v>47</v>
      </c>
      <c r="J8" s="4" t="s">
        <v>42</v>
      </c>
      <c r="K8" s="4" t="s">
        <v>43</v>
      </c>
      <c r="L8" s="4" t="s">
        <v>44</v>
      </c>
      <c r="M8" t="s">
        <v>47</v>
      </c>
    </row>
    <row r="9" spans="2:31" x14ac:dyDescent="0.3">
      <c r="B9" s="9" t="s">
        <v>38</v>
      </c>
      <c r="C9" s="3">
        <v>5387205</v>
      </c>
      <c r="D9" s="6">
        <v>0.20888216176662569</v>
      </c>
      <c r="E9" s="6">
        <v>0.26882361737365984</v>
      </c>
      <c r="F9" s="6">
        <v>0.17859331473697879</v>
      </c>
      <c r="G9" s="6">
        <v>0.65629909387194796</v>
      </c>
      <c r="I9" s="9" t="s">
        <v>31</v>
      </c>
      <c r="J9" s="6">
        <f>($J$4-1)*D9+1</f>
        <v>1.0016137808116563</v>
      </c>
      <c r="K9" s="6">
        <f t="shared" ref="K9:L9" si="0">($J$4-1)*E9+1</f>
        <v>1.002076876224224</v>
      </c>
      <c r="L9" s="6">
        <f t="shared" si="0"/>
        <v>1.0013797753813685</v>
      </c>
      <c r="M9" s="6">
        <f>($J$4-1)*G9+1</f>
        <v>1.0050704324172077</v>
      </c>
    </row>
    <row r="10" spans="2:31" x14ac:dyDescent="0.3">
      <c r="B10" s="9" t="s">
        <v>9</v>
      </c>
      <c r="C10" s="3">
        <v>1587019</v>
      </c>
      <c r="D10" s="6">
        <v>0.26543934237706746</v>
      </c>
      <c r="E10" s="6">
        <v>0.32868843030837441</v>
      </c>
      <c r="F10" s="6">
        <v>0.22980286050832074</v>
      </c>
      <c r="G10" s="6">
        <v>0.82393063319394966</v>
      </c>
      <c r="I10" s="9" t="s">
        <v>9</v>
      </c>
      <c r="J10" s="6">
        <f t="shared" ref="J10:J39" si="1">($J$4-1)*D10+1</f>
        <v>1.0020507300085555</v>
      </c>
      <c r="K10" s="6">
        <f t="shared" ref="K10:K39" si="2">($J$4-1)*E10+1</f>
        <v>1.0025393795111988</v>
      </c>
      <c r="L10" s="6">
        <f t="shared" ref="L10:L39" si="3">($J$4-1)*F10+1</f>
        <v>1.0017754098464682</v>
      </c>
      <c r="M10" s="6">
        <f t="shared" ref="M10:M38" si="4">($J$4-1)*G10+1</f>
        <v>1.0063655193662238</v>
      </c>
    </row>
    <row r="11" spans="2:31" x14ac:dyDescent="0.3">
      <c r="B11" s="9" t="s">
        <v>10</v>
      </c>
      <c r="C11" s="3">
        <v>467994</v>
      </c>
      <c r="D11" s="6">
        <v>0.19424000036583797</v>
      </c>
      <c r="E11" s="6">
        <v>0.26260047978702272</v>
      </c>
      <c r="F11" s="6">
        <v>0.17761861632490611</v>
      </c>
      <c r="G11" s="6">
        <v>0.63445909650329835</v>
      </c>
      <c r="I11" s="9" t="s">
        <v>10</v>
      </c>
      <c r="J11" s="6">
        <f t="shared" si="1"/>
        <v>1.0015006584707635</v>
      </c>
      <c r="K11" s="6">
        <f t="shared" si="2"/>
        <v>1.0020287975374627</v>
      </c>
      <c r="L11" s="6">
        <f t="shared" si="3"/>
        <v>1.0013722450610134</v>
      </c>
      <c r="M11" s="6">
        <f t="shared" si="4"/>
        <v>1.004901701069437</v>
      </c>
      <c r="AB11" s="5"/>
      <c r="AC11" s="5"/>
      <c r="AD11" s="5"/>
      <c r="AE11" s="4"/>
    </row>
    <row r="12" spans="2:31" x14ac:dyDescent="0.3">
      <c r="B12" s="9" t="s">
        <v>11</v>
      </c>
      <c r="C12" s="3">
        <v>220867</v>
      </c>
      <c r="D12" s="6">
        <v>0.17061327856170905</v>
      </c>
      <c r="E12" s="6">
        <v>0.2363293266499614</v>
      </c>
      <c r="F12" s="6">
        <v>0.16799111795161695</v>
      </c>
      <c r="G12" s="6">
        <v>0.57493372315882396</v>
      </c>
      <c r="I12" s="9" t="s">
        <v>11</v>
      </c>
      <c r="J12" s="6">
        <f>($J$4-1)*D12+1</f>
        <v>1.0013181232558492</v>
      </c>
      <c r="K12" s="6">
        <f t="shared" si="2"/>
        <v>1.0018258319875368</v>
      </c>
      <c r="L12" s="6">
        <f t="shared" si="3"/>
        <v>1.0012978649798823</v>
      </c>
      <c r="M12" s="6">
        <f t="shared" si="4"/>
        <v>1.0044418202232337</v>
      </c>
    </row>
    <row r="13" spans="2:31" x14ac:dyDescent="0.3">
      <c r="B13" s="9" t="s">
        <v>12</v>
      </c>
      <c r="C13" s="3">
        <v>172619</v>
      </c>
      <c r="D13" s="6">
        <v>0.19672382670272084</v>
      </c>
      <c r="E13" s="6">
        <v>0.25531396505306481</v>
      </c>
      <c r="F13" s="6">
        <v>0.15777355483386316</v>
      </c>
      <c r="G13" s="6">
        <v>0.60981134659176539</v>
      </c>
      <c r="I13" s="9" t="s">
        <v>12</v>
      </c>
      <c r="J13" s="6">
        <f t="shared" si="1"/>
        <v>1.0015198480044607</v>
      </c>
      <c r="K13" s="6">
        <f t="shared" si="2"/>
        <v>1.0019725034165954</v>
      </c>
      <c r="L13" s="6">
        <f t="shared" si="3"/>
        <v>1.0012189261793554</v>
      </c>
      <c r="M13" s="6">
        <f t="shared" si="4"/>
        <v>1.0047112776004279</v>
      </c>
    </row>
    <row r="14" spans="2:31" x14ac:dyDescent="0.3">
      <c r="B14" s="9" t="s">
        <v>13</v>
      </c>
      <c r="C14" s="3">
        <v>500858</v>
      </c>
      <c r="D14" s="6">
        <v>0.31513261816395893</v>
      </c>
      <c r="E14" s="6">
        <v>0.43618217140140964</v>
      </c>
      <c r="F14" s="6">
        <v>0.25898358464442905</v>
      </c>
      <c r="G14" s="6">
        <v>1.0102983742190936</v>
      </c>
      <c r="I14" s="9" t="s">
        <v>13</v>
      </c>
      <c r="J14" s="6">
        <f t="shared" si="1"/>
        <v>1.0024346500822228</v>
      </c>
      <c r="K14" s="6">
        <f t="shared" si="2"/>
        <v>1.0033698541447527</v>
      </c>
      <c r="L14" s="6">
        <f t="shared" si="3"/>
        <v>1.0020008541461769</v>
      </c>
      <c r="M14" s="6">
        <f t="shared" si="4"/>
        <v>1.007805358373224</v>
      </c>
    </row>
    <row r="15" spans="2:31" x14ac:dyDescent="0.3">
      <c r="B15" s="9" t="s">
        <v>14</v>
      </c>
      <c r="C15" s="3">
        <v>199492</v>
      </c>
      <c r="D15" s="6">
        <v>0.25289128986673631</v>
      </c>
      <c r="E15" s="6">
        <v>0.32973750045734185</v>
      </c>
      <c r="F15" s="6">
        <v>0.21875046549641067</v>
      </c>
      <c r="G15" s="6">
        <v>0.80137925580935998</v>
      </c>
      <c r="I15" s="9" t="s">
        <v>14</v>
      </c>
      <c r="J15" s="6">
        <f t="shared" si="1"/>
        <v>1.0019537863241663</v>
      </c>
      <c r="K15" s="6">
        <f t="shared" si="2"/>
        <v>1.0025474844123647</v>
      </c>
      <c r="L15" s="6">
        <f t="shared" si="3"/>
        <v>1.001690021305665</v>
      </c>
      <c r="M15" s="6">
        <f t="shared" si="4"/>
        <v>1.0061912920421103</v>
      </c>
    </row>
    <row r="16" spans="2:31" x14ac:dyDescent="0.3">
      <c r="B16" s="9" t="s">
        <v>15</v>
      </c>
      <c r="C16" s="3">
        <v>176956</v>
      </c>
      <c r="D16" s="6">
        <v>0.11925782510915701</v>
      </c>
      <c r="E16" s="6">
        <v>0.15643648353480538</v>
      </c>
      <c r="F16" s="6">
        <v>0.10480183295138507</v>
      </c>
      <c r="G16" s="6">
        <v>0.3804961415824677</v>
      </c>
      <c r="I16" s="9" t="s">
        <v>15</v>
      </c>
      <c r="J16" s="6">
        <f t="shared" si="1"/>
        <v>1.00092136153788</v>
      </c>
      <c r="K16" s="6">
        <f t="shared" si="2"/>
        <v>1.0012085962402739</v>
      </c>
      <c r="L16" s="6">
        <f t="shared" si="3"/>
        <v>1.0008096775024393</v>
      </c>
      <c r="M16" s="6">
        <f t="shared" si="4"/>
        <v>1.002939635280494</v>
      </c>
    </row>
    <row r="17" spans="2:13" x14ac:dyDescent="0.3">
      <c r="B17" s="9" t="s">
        <v>16</v>
      </c>
      <c r="C17" s="3">
        <v>130212</v>
      </c>
      <c r="D17" s="6">
        <v>0.11578597534122038</v>
      </c>
      <c r="E17" s="6">
        <v>0.14855212031072396</v>
      </c>
      <c r="F17" s="6">
        <v>0.10431577648160829</v>
      </c>
      <c r="G17" s="6">
        <v>0.36865387209715494</v>
      </c>
      <c r="I17" s="9" t="s">
        <v>16</v>
      </c>
      <c r="J17" s="6">
        <f t="shared" si="1"/>
        <v>1.0008945387374597</v>
      </c>
      <c r="K17" s="6">
        <f t="shared" si="2"/>
        <v>1.0011476832643857</v>
      </c>
      <c r="L17" s="6">
        <f t="shared" si="3"/>
        <v>1.0008059223296775</v>
      </c>
      <c r="M17" s="6">
        <f t="shared" si="4"/>
        <v>1.0028481443312418</v>
      </c>
    </row>
    <row r="18" spans="2:13" x14ac:dyDescent="0.3">
      <c r="B18" s="9" t="s">
        <v>17</v>
      </c>
      <c r="C18" s="3">
        <v>149081</v>
      </c>
      <c r="D18" s="6">
        <v>0.11903021318600618</v>
      </c>
      <c r="E18" s="6">
        <v>0.15117448657594185</v>
      </c>
      <c r="F18" s="6">
        <v>9.1084930603865105E-2</v>
      </c>
      <c r="G18" s="6">
        <v>0.36128963032440492</v>
      </c>
      <c r="I18" s="9" t="s">
        <v>17</v>
      </c>
      <c r="J18" s="6">
        <f t="shared" si="1"/>
        <v>1.0009196030547669</v>
      </c>
      <c r="K18" s="6">
        <f t="shared" si="2"/>
        <v>1.0011679431292022</v>
      </c>
      <c r="L18" s="6">
        <f t="shared" si="3"/>
        <v>1.0007037035235387</v>
      </c>
      <c r="M18" s="6">
        <f t="shared" si="4"/>
        <v>1.002791249707188</v>
      </c>
    </row>
    <row r="19" spans="2:13" x14ac:dyDescent="0.3">
      <c r="B19" s="9" t="s">
        <v>18</v>
      </c>
      <c r="C19" s="3">
        <v>245445</v>
      </c>
      <c r="D19" s="6">
        <v>0.15554729314657856</v>
      </c>
      <c r="E19" s="6">
        <v>0.2104702576860725</v>
      </c>
      <c r="F19" s="6">
        <v>0.13468867586715028</v>
      </c>
      <c r="G19" s="6">
        <v>0.50070622668346232</v>
      </c>
      <c r="I19" s="9" t="s">
        <v>18</v>
      </c>
      <c r="J19" s="6">
        <f t="shared" si="1"/>
        <v>1.0012017265374027</v>
      </c>
      <c r="K19" s="6">
        <f t="shared" si="2"/>
        <v>1.0016260501155556</v>
      </c>
      <c r="L19" s="6">
        <f t="shared" si="3"/>
        <v>1.0010405771312565</v>
      </c>
      <c r="M19" s="6">
        <f t="shared" si="4"/>
        <v>1.0038683537840887</v>
      </c>
    </row>
    <row r="20" spans="2:13" x14ac:dyDescent="0.3">
      <c r="B20" s="9" t="s">
        <v>19</v>
      </c>
      <c r="C20" s="3">
        <v>162938</v>
      </c>
      <c r="D20" s="6">
        <v>0.12200700166180993</v>
      </c>
      <c r="E20" s="6">
        <v>0.15545259058254679</v>
      </c>
      <c r="F20" s="6">
        <v>0.11441722828535404</v>
      </c>
      <c r="G20" s="6">
        <v>0.39187682049506883</v>
      </c>
      <c r="I20" s="9" t="s">
        <v>19</v>
      </c>
      <c r="J20" s="6">
        <f t="shared" si="1"/>
        <v>1.0009426011130118</v>
      </c>
      <c r="K20" s="6">
        <f t="shared" si="2"/>
        <v>1.0012009948847842</v>
      </c>
      <c r="L20" s="6">
        <f t="shared" si="3"/>
        <v>1.000883964077967</v>
      </c>
      <c r="M20" s="6">
        <f t="shared" si="4"/>
        <v>1.0030275600754954</v>
      </c>
    </row>
    <row r="21" spans="2:13" x14ac:dyDescent="0.3">
      <c r="B21" s="9" t="s">
        <v>20</v>
      </c>
      <c r="C21" s="3">
        <v>273121</v>
      </c>
      <c r="D21" s="6">
        <v>0.23589909391795222</v>
      </c>
      <c r="E21" s="6">
        <v>0.29518309179941854</v>
      </c>
      <c r="F21" s="6">
        <v>0.17166567251494966</v>
      </c>
      <c r="G21" s="6">
        <v>0.70274785820805319</v>
      </c>
      <c r="I21" s="9" t="s">
        <v>20</v>
      </c>
      <c r="J21" s="6">
        <f t="shared" si="1"/>
        <v>1.0018225080975427</v>
      </c>
      <c r="K21" s="6">
        <f t="shared" si="2"/>
        <v>1.0022805241263419</v>
      </c>
      <c r="L21" s="6">
        <f t="shared" si="3"/>
        <v>1.0013262538360466</v>
      </c>
      <c r="M21" s="6">
        <f t="shared" si="4"/>
        <v>1.0054292860597436</v>
      </c>
    </row>
    <row r="22" spans="2:13" x14ac:dyDescent="0.3">
      <c r="B22" s="9" t="s">
        <v>21</v>
      </c>
      <c r="C22" s="3">
        <v>191561</v>
      </c>
      <c r="D22" s="6">
        <v>0.12340863683976383</v>
      </c>
      <c r="E22" s="6">
        <v>0.16144212595155585</v>
      </c>
      <c r="F22" s="6">
        <v>0.11921753962979321</v>
      </c>
      <c r="G22" s="6">
        <v>0.40406830241872987</v>
      </c>
      <c r="I22" s="9" t="s">
        <v>21</v>
      </c>
      <c r="J22" s="6">
        <f t="shared" si="1"/>
        <v>1.0009534298594016</v>
      </c>
      <c r="K22" s="6">
        <f t="shared" si="2"/>
        <v>1.0012472688086438</v>
      </c>
      <c r="L22" s="6">
        <f t="shared" si="3"/>
        <v>1.0009210503005153</v>
      </c>
      <c r="M22" s="6">
        <f t="shared" si="4"/>
        <v>1.0031217489685422</v>
      </c>
    </row>
    <row r="23" spans="2:13" x14ac:dyDescent="0.3">
      <c r="B23" s="9" t="s">
        <v>22</v>
      </c>
      <c r="C23" s="3">
        <v>180608</v>
      </c>
      <c r="D23" s="6">
        <v>0.15420511557303657</v>
      </c>
      <c r="E23" s="6">
        <v>0.20969296561265835</v>
      </c>
      <c r="F23" s="6">
        <v>0.15746475643520194</v>
      </c>
      <c r="G23" s="6">
        <v>0.52136283758974455</v>
      </c>
      <c r="I23" s="9" t="s">
        <v>22</v>
      </c>
      <c r="J23" s="6">
        <f t="shared" si="1"/>
        <v>1.0011913571482902</v>
      </c>
      <c r="K23" s="6">
        <f t="shared" si="2"/>
        <v>1.0016200449161528</v>
      </c>
      <c r="L23" s="6">
        <f t="shared" si="3"/>
        <v>1.0012165404661559</v>
      </c>
      <c r="M23" s="6">
        <f t="shared" si="4"/>
        <v>1.0040279425303582</v>
      </c>
    </row>
    <row r="24" spans="2:13" x14ac:dyDescent="0.3">
      <c r="B24" s="9" t="s">
        <v>23</v>
      </c>
      <c r="C24" s="3">
        <v>68486</v>
      </c>
      <c r="D24" s="6">
        <v>0.12109282275946916</v>
      </c>
      <c r="E24" s="6">
        <v>0.15065802318692886</v>
      </c>
      <c r="F24" s="6">
        <v>9.5942388848302265E-2</v>
      </c>
      <c r="G24" s="6">
        <v>0.36769323479242516</v>
      </c>
      <c r="I24" s="9" t="s">
        <v>23</v>
      </c>
      <c r="J24" s="6">
        <f t="shared" si="1"/>
        <v>1.0009355383539971</v>
      </c>
      <c r="K24" s="6">
        <f t="shared" si="2"/>
        <v>1.0011639530388083</v>
      </c>
      <c r="L24" s="6">
        <f t="shared" si="3"/>
        <v>1.0007412312513351</v>
      </c>
      <c r="M24" s="6">
        <f t="shared" si="4"/>
        <v>1.0028407226441229</v>
      </c>
    </row>
    <row r="25" spans="2:13" x14ac:dyDescent="0.3">
      <c r="B25" s="9" t="s">
        <v>24</v>
      </c>
      <c r="C25" s="3">
        <v>403778</v>
      </c>
      <c r="D25" s="6">
        <v>0.16986979250677847</v>
      </c>
      <c r="E25" s="6">
        <v>0.2037108725383949</v>
      </c>
      <c r="F25" s="6">
        <v>0.12833199034003584</v>
      </c>
      <c r="G25" s="6">
        <v>0.50191265538421537</v>
      </c>
      <c r="I25" s="9" t="s">
        <v>24</v>
      </c>
      <c r="J25" s="6">
        <f t="shared" si="1"/>
        <v>1.0013123792348231</v>
      </c>
      <c r="K25" s="6">
        <f t="shared" si="2"/>
        <v>1.0015738284899383</v>
      </c>
      <c r="L25" s="6">
        <f t="shared" si="3"/>
        <v>1.000991466680452</v>
      </c>
      <c r="M25" s="6">
        <f t="shared" si="4"/>
        <v>1.0038776744052056</v>
      </c>
    </row>
    <row r="26" spans="2:13" x14ac:dyDescent="0.3">
      <c r="B26" s="9" t="s">
        <v>25</v>
      </c>
      <c r="C26" s="3">
        <v>77766</v>
      </c>
      <c r="D26" s="6">
        <v>8.7719097724738418E-2</v>
      </c>
      <c r="E26" s="6">
        <v>0.11137530490683588</v>
      </c>
      <c r="F26" s="6">
        <v>7.5085641819771065E-2</v>
      </c>
      <c r="G26" s="6">
        <v>0.27418004444035787</v>
      </c>
      <c r="I26" s="9" t="s">
        <v>25</v>
      </c>
      <c r="J26" s="6">
        <f t="shared" si="1"/>
        <v>1.0006776997878934</v>
      </c>
      <c r="K26" s="6">
        <f t="shared" si="2"/>
        <v>1.0008604628008007</v>
      </c>
      <c r="L26" s="6">
        <f t="shared" si="3"/>
        <v>1.0005800962943643</v>
      </c>
      <c r="M26" s="6">
        <f t="shared" si="4"/>
        <v>1.0021182588829738</v>
      </c>
    </row>
    <row r="27" spans="2:13" x14ac:dyDescent="0.3">
      <c r="B27" s="9" t="s">
        <v>26</v>
      </c>
      <c r="C27" s="3">
        <v>178404</v>
      </c>
      <c r="D27" s="6">
        <v>0.12104825391489532</v>
      </c>
      <c r="E27" s="6">
        <v>0.14551246483176941</v>
      </c>
      <c r="F27" s="6">
        <v>9.4182871942413371E-2</v>
      </c>
      <c r="G27" s="6">
        <v>0.36074359065694783</v>
      </c>
      <c r="I27" s="9" t="s">
        <v>26</v>
      </c>
      <c r="J27" s="6">
        <f t="shared" si="1"/>
        <v>1.0009351940242297</v>
      </c>
      <c r="K27" s="6">
        <f t="shared" si="2"/>
        <v>1.0011241995085471</v>
      </c>
      <c r="L27" s="6">
        <f t="shared" si="3"/>
        <v>1.0007276375839942</v>
      </c>
      <c r="M27" s="6">
        <f t="shared" si="4"/>
        <v>1.0027870311165228</v>
      </c>
    </row>
    <row r="28" spans="2:13" x14ac:dyDescent="0.3">
      <c r="B28" s="10" t="s">
        <v>27</v>
      </c>
      <c r="C28" s="3">
        <v>28398</v>
      </c>
      <c r="D28" s="6" t="s">
        <v>30</v>
      </c>
      <c r="E28" s="6" t="s">
        <v>30</v>
      </c>
      <c r="F28" s="6">
        <v>4.6111912047291911E-2</v>
      </c>
      <c r="G28" s="6" t="s">
        <v>30</v>
      </c>
      <c r="I28" s="10" t="s">
        <v>27</v>
      </c>
      <c r="J28" s="6" t="s">
        <v>30</v>
      </c>
      <c r="K28" s="6" t="s">
        <v>30</v>
      </c>
      <c r="L28" s="6">
        <f t="shared" si="3"/>
        <v>1.0003562511907256</v>
      </c>
      <c r="M28" s="6" t="s">
        <v>30</v>
      </c>
    </row>
    <row r="29" spans="2:13" x14ac:dyDescent="0.3">
      <c r="B29" s="8" t="s">
        <v>0</v>
      </c>
      <c r="C29" s="3">
        <v>263063</v>
      </c>
      <c r="D29" s="6">
        <v>0.26231616655793094</v>
      </c>
      <c r="E29" s="6">
        <v>0.28337396336251003</v>
      </c>
      <c r="F29" s="6">
        <v>0.20009973974763787</v>
      </c>
      <c r="G29" s="6">
        <v>0.7457898696449512</v>
      </c>
      <c r="I29" s="8" t="s">
        <v>0</v>
      </c>
      <c r="J29" s="6">
        <f t="shared" si="1"/>
        <v>1.0020266009916698</v>
      </c>
      <c r="K29" s="6">
        <f t="shared" si="2"/>
        <v>1.002189289218044</v>
      </c>
      <c r="L29" s="6">
        <f t="shared" si="3"/>
        <v>1.0015459296174027</v>
      </c>
      <c r="M29" s="6">
        <f t="shared" si="4"/>
        <v>1.005761819826938</v>
      </c>
    </row>
    <row r="30" spans="2:13" x14ac:dyDescent="0.3">
      <c r="B30" s="8" t="s">
        <v>1</v>
      </c>
      <c r="C30" s="3">
        <v>617419</v>
      </c>
      <c r="D30" s="6">
        <v>0.32859108574022694</v>
      </c>
      <c r="E30" s="6">
        <v>0.43257609340676451</v>
      </c>
      <c r="F30" s="6">
        <v>0.31345154012893306</v>
      </c>
      <c r="G30" s="6">
        <v>1.0746187192811156</v>
      </c>
      <c r="I30" s="8" t="s">
        <v>1</v>
      </c>
      <c r="J30" s="6">
        <f t="shared" si="1"/>
        <v>1.0025386274469972</v>
      </c>
      <c r="K30" s="6">
        <f t="shared" si="2"/>
        <v>1.0033419943245367</v>
      </c>
      <c r="L30" s="6">
        <f t="shared" si="3"/>
        <v>1.0024216624175373</v>
      </c>
      <c r="M30" s="6">
        <f t="shared" si="4"/>
        <v>1.0083022841891114</v>
      </c>
    </row>
    <row r="31" spans="2:13" x14ac:dyDescent="0.3">
      <c r="B31" s="8" t="s">
        <v>2</v>
      </c>
      <c r="C31" s="3">
        <v>74516</v>
      </c>
      <c r="D31" s="6">
        <v>0.19819013120527121</v>
      </c>
      <c r="E31" s="6">
        <v>0.25960777032370241</v>
      </c>
      <c r="F31" s="6">
        <v>0.17821894818058601</v>
      </c>
      <c r="G31" s="6">
        <v>0.63601684965073102</v>
      </c>
      <c r="I31" s="8" t="s">
        <v>2</v>
      </c>
      <c r="J31" s="6">
        <f t="shared" si="1"/>
        <v>1.0015311763728107</v>
      </c>
      <c r="K31" s="6">
        <f t="shared" si="2"/>
        <v>1.0020056764769283</v>
      </c>
      <c r="L31" s="6">
        <f t="shared" si="3"/>
        <v>1.001376883102008</v>
      </c>
      <c r="M31" s="6">
        <f t="shared" si="4"/>
        <v>1.0049137359512927</v>
      </c>
    </row>
    <row r="32" spans="2:13" x14ac:dyDescent="0.3">
      <c r="B32" s="8" t="s">
        <v>28</v>
      </c>
      <c r="C32" s="3">
        <v>136148</v>
      </c>
      <c r="D32" s="6">
        <v>0.3887358693937189</v>
      </c>
      <c r="E32" s="6">
        <v>0.49084534543236757</v>
      </c>
      <c r="F32" s="6">
        <v>0.27298312924122031</v>
      </c>
      <c r="G32" s="6">
        <v>1.1525643440094269</v>
      </c>
      <c r="I32" s="8" t="s">
        <v>28</v>
      </c>
      <c r="J32" s="6">
        <f t="shared" si="1"/>
        <v>1.003003293730419</v>
      </c>
      <c r="K32" s="6">
        <f t="shared" si="2"/>
        <v>1.0037921706346304</v>
      </c>
      <c r="L32" s="6">
        <f t="shared" si="3"/>
        <v>1.0021090117612224</v>
      </c>
      <c r="M32" s="6">
        <f t="shared" si="4"/>
        <v>1.0089044761258246</v>
      </c>
    </row>
    <row r="33" spans="2:13" s="4" customFormat="1" x14ac:dyDescent="0.3">
      <c r="B33" s="8" t="s">
        <v>37</v>
      </c>
      <c r="C33" s="4">
        <v>7217</v>
      </c>
      <c r="D33" s="6">
        <v>0.22647411603100143</v>
      </c>
      <c r="E33" s="6">
        <v>0.2758475063371002</v>
      </c>
      <c r="F33" s="6">
        <v>0.15738827179276244</v>
      </c>
      <c r="G33" s="6">
        <v>0.65970989416086401</v>
      </c>
      <c r="I33" s="8" t="s">
        <v>37</v>
      </c>
      <c r="J33" s="6">
        <f t="shared" si="1"/>
        <v>1.0017496926482212</v>
      </c>
      <c r="K33" s="6">
        <f t="shared" si="2"/>
        <v>1.002131141352163</v>
      </c>
      <c r="L33" s="6">
        <f t="shared" si="3"/>
        <v>1.0012159495614694</v>
      </c>
      <c r="M33" s="6">
        <f t="shared" si="4"/>
        <v>1.0050967835618536</v>
      </c>
    </row>
    <row r="34" spans="2:13" x14ac:dyDescent="0.3">
      <c r="B34" s="8" t="s">
        <v>3</v>
      </c>
      <c r="C34" s="3">
        <v>110687</v>
      </c>
      <c r="D34" s="6">
        <v>0.23319368461689233</v>
      </c>
      <c r="E34" s="6">
        <v>0.33123912929862642</v>
      </c>
      <c r="F34" s="6">
        <v>0.19599435703343654</v>
      </c>
      <c r="G34" s="6">
        <v>0.76042717093264045</v>
      </c>
      <c r="I34" s="8" t="s">
        <v>3</v>
      </c>
      <c r="J34" s="6">
        <f t="shared" si="1"/>
        <v>1.001801606659235</v>
      </c>
      <c r="K34" s="6">
        <f t="shared" si="2"/>
        <v>1.0025590856893232</v>
      </c>
      <c r="L34" s="6">
        <f t="shared" si="3"/>
        <v>1.00151421227116</v>
      </c>
      <c r="M34" s="6">
        <f t="shared" si="4"/>
        <v>1.0058749046195921</v>
      </c>
    </row>
    <row r="35" spans="2:13" x14ac:dyDescent="0.3">
      <c r="B35" s="8" t="s">
        <v>29</v>
      </c>
      <c r="C35" s="3">
        <v>117573</v>
      </c>
      <c r="D35" s="6">
        <v>0.33766218422292504</v>
      </c>
      <c r="E35" s="6">
        <v>0.44859244560439937</v>
      </c>
      <c r="F35" s="6">
        <v>0.29413676574054437</v>
      </c>
      <c r="G35" s="6">
        <v>1.0803913955132822</v>
      </c>
      <c r="I35" s="8" t="s">
        <v>29</v>
      </c>
      <c r="J35" s="6">
        <f t="shared" si="1"/>
        <v>1.0026087088965006</v>
      </c>
      <c r="K35" s="6">
        <f t="shared" si="2"/>
        <v>1.0034657333821504</v>
      </c>
      <c r="L35" s="6">
        <f t="shared" si="3"/>
        <v>1.0022724404254542</v>
      </c>
      <c r="M35" s="6">
        <f t="shared" si="4"/>
        <v>1.0083468827036832</v>
      </c>
    </row>
    <row r="36" spans="2:13" x14ac:dyDescent="0.3">
      <c r="B36" s="8" t="s">
        <v>4</v>
      </c>
      <c r="C36" s="3">
        <v>195764</v>
      </c>
      <c r="D36" s="6">
        <v>0.26960513238856476</v>
      </c>
      <c r="E36" s="6">
        <v>0.32752228293086072</v>
      </c>
      <c r="F36" s="6">
        <v>0.19837350005554819</v>
      </c>
      <c r="G36" s="6">
        <v>0.79550091537525003</v>
      </c>
      <c r="I36" s="8" t="s">
        <v>4</v>
      </c>
      <c r="J36" s="6">
        <f t="shared" si="1"/>
        <v>1.0020829140492082</v>
      </c>
      <c r="K36" s="6">
        <f t="shared" si="2"/>
        <v>1.0025303700953372</v>
      </c>
      <c r="L36" s="6">
        <f t="shared" si="3"/>
        <v>1.0015325930430019</v>
      </c>
      <c r="M36" s="6">
        <f t="shared" si="4"/>
        <v>1.0061458771875496</v>
      </c>
    </row>
    <row r="37" spans="2:13" x14ac:dyDescent="0.3">
      <c r="B37" s="8" t="s">
        <v>5</v>
      </c>
      <c r="C37" s="3">
        <v>224255</v>
      </c>
      <c r="D37" s="6">
        <v>0.51641318153981886</v>
      </c>
      <c r="E37" s="6">
        <v>0.73735089305001988</v>
      </c>
      <c r="F37" s="6">
        <v>0.4229725612208739</v>
      </c>
      <c r="G37" s="6">
        <v>1.6767366358583873</v>
      </c>
      <c r="I37" s="8" t="s">
        <v>5</v>
      </c>
      <c r="J37" s="6">
        <f t="shared" si="1"/>
        <v>1.0039897025011948</v>
      </c>
      <c r="K37" s="6">
        <f t="shared" si="2"/>
        <v>1.0056966220217078</v>
      </c>
      <c r="L37" s="6">
        <f t="shared" si="3"/>
        <v>1.0032677994012622</v>
      </c>
      <c r="M37" s="6">
        <f t="shared" si="4"/>
        <v>1.0129541239245332</v>
      </c>
    </row>
    <row r="38" spans="2:13" x14ac:dyDescent="0.3">
      <c r="B38" s="8" t="s">
        <v>6</v>
      </c>
      <c r="C38" s="3">
        <v>183022</v>
      </c>
      <c r="D38" s="6">
        <v>0.30700617835903321</v>
      </c>
      <c r="E38" s="6">
        <v>0.44547418409647438</v>
      </c>
      <c r="F38" s="6">
        <v>0.29451524570478893</v>
      </c>
      <c r="G38" s="6">
        <v>1.0469956081930463</v>
      </c>
      <c r="I38" s="8" t="s">
        <v>6</v>
      </c>
      <c r="J38" s="6">
        <f t="shared" si="1"/>
        <v>1.0023718668722379</v>
      </c>
      <c r="K38" s="6">
        <f t="shared" si="2"/>
        <v>1.003441642332227</v>
      </c>
      <c r="L38" s="6">
        <f t="shared" si="3"/>
        <v>1.0022753644841613</v>
      </c>
      <c r="M38" s="6">
        <f t="shared" si="4"/>
        <v>1.0080888736888793</v>
      </c>
    </row>
    <row r="39" spans="2:13" x14ac:dyDescent="0.3">
      <c r="B39" s="3" t="s">
        <v>7</v>
      </c>
      <c r="C39" s="3">
        <v>207918</v>
      </c>
      <c r="D39" s="6">
        <v>0.29434774505088074</v>
      </c>
      <c r="E39" s="6">
        <v>0.33311387754811028</v>
      </c>
      <c r="F39" s="6">
        <v>0.21981904017204867</v>
      </c>
      <c r="G39" s="6">
        <v>0.84728066281704906</v>
      </c>
      <c r="I39" s="3" t="s">
        <v>7</v>
      </c>
      <c r="J39" s="6">
        <f t="shared" si="1"/>
        <v>1.0022740704084061</v>
      </c>
      <c r="K39" s="6">
        <f t="shared" si="2"/>
        <v>1.0025735696104301</v>
      </c>
      <c r="L39" s="6">
        <f t="shared" si="3"/>
        <v>1.0016982768948106</v>
      </c>
      <c r="M39" s="6">
        <f>($J$4-1)*G39+1</f>
        <v>1.0065459169140023</v>
      </c>
    </row>
    <row r="40" spans="2:13" x14ac:dyDescent="0.3">
      <c r="D40" s="6"/>
      <c r="G40" s="6"/>
      <c r="J40" s="6"/>
      <c r="L40" s="6"/>
    </row>
    <row r="41" spans="2:13" x14ac:dyDescent="0.3">
      <c r="B41" t="s">
        <v>39</v>
      </c>
    </row>
    <row r="44" spans="2:13" x14ac:dyDescent="0.3">
      <c r="D44" s="4"/>
      <c r="E44" s="4"/>
      <c r="G44" s="4"/>
    </row>
    <row r="45" spans="2:13" x14ac:dyDescent="0.3">
      <c r="D45" s="4"/>
      <c r="E45" s="4"/>
      <c r="G45" s="4"/>
    </row>
    <row r="46" spans="2:13" x14ac:dyDescent="0.3">
      <c r="D46" s="4"/>
      <c r="E46" s="4"/>
      <c r="G46" s="4"/>
    </row>
    <row r="47" spans="2:13" x14ac:dyDescent="0.3">
      <c r="D47" s="4"/>
      <c r="E47" s="4"/>
      <c r="G47" s="4"/>
    </row>
    <row r="48" spans="2:13" x14ac:dyDescent="0.3">
      <c r="D48" s="4"/>
      <c r="E48" s="4"/>
      <c r="G48" s="4"/>
    </row>
    <row r="49" spans="4:7" x14ac:dyDescent="0.3">
      <c r="D49" s="4"/>
      <c r="E49" s="4"/>
      <c r="G49" s="4"/>
    </row>
    <row r="50" spans="4:7" x14ac:dyDescent="0.3">
      <c r="D50" s="4"/>
      <c r="E50" s="4"/>
      <c r="G50" s="4"/>
    </row>
    <row r="51" spans="4:7" x14ac:dyDescent="0.3">
      <c r="D51" s="4"/>
      <c r="E51" s="4"/>
      <c r="G51" s="4"/>
    </row>
    <row r="52" spans="4:7" x14ac:dyDescent="0.3">
      <c r="D52" s="4"/>
      <c r="E52" s="4"/>
      <c r="G52" s="4"/>
    </row>
    <row r="53" spans="4:7" x14ac:dyDescent="0.3">
      <c r="D53" s="4"/>
      <c r="E53" s="4"/>
      <c r="G53" s="4"/>
    </row>
    <row r="54" spans="4:7" x14ac:dyDescent="0.3">
      <c r="D54" s="4"/>
      <c r="E54" s="4"/>
      <c r="G54" s="4"/>
    </row>
    <row r="55" spans="4:7" x14ac:dyDescent="0.3">
      <c r="D55" s="4"/>
      <c r="E55" s="4"/>
      <c r="G55" s="4"/>
    </row>
    <row r="56" spans="4:7" x14ac:dyDescent="0.3">
      <c r="D56" s="4"/>
      <c r="E56" s="4"/>
      <c r="G56" s="4"/>
    </row>
    <row r="57" spans="4:7" x14ac:dyDescent="0.3">
      <c r="D57" s="4"/>
      <c r="E57" s="4"/>
      <c r="G57" s="4"/>
    </row>
    <row r="58" spans="4:7" x14ac:dyDescent="0.3">
      <c r="D58" s="4"/>
      <c r="E58" s="4"/>
      <c r="G58" s="4"/>
    </row>
    <row r="59" spans="4:7" x14ac:dyDescent="0.3">
      <c r="D59" s="4"/>
      <c r="E59" s="4"/>
      <c r="G59" s="4"/>
    </row>
    <row r="60" spans="4:7" x14ac:dyDescent="0.3">
      <c r="D60" s="4"/>
      <c r="E60" s="4"/>
      <c r="G60" s="4"/>
    </row>
    <row r="61" spans="4:7" x14ac:dyDescent="0.3">
      <c r="D61" s="4"/>
      <c r="E61" s="4"/>
      <c r="G61" s="4"/>
    </row>
    <row r="62" spans="4:7" x14ac:dyDescent="0.3">
      <c r="D62" s="4"/>
      <c r="E62" s="4"/>
      <c r="G62" s="4"/>
    </row>
    <row r="63" spans="4:7" x14ac:dyDescent="0.3">
      <c r="D63" s="4"/>
      <c r="E63" s="4"/>
      <c r="G63" s="4"/>
    </row>
    <row r="64" spans="4:7" x14ac:dyDescent="0.3">
      <c r="D64" s="4"/>
      <c r="E64" s="4"/>
      <c r="G64" s="4"/>
    </row>
    <row r="65" spans="3:7" x14ac:dyDescent="0.3">
      <c r="D65" s="4"/>
      <c r="E65" s="4"/>
      <c r="G65" s="4"/>
    </row>
    <row r="66" spans="3:7" x14ac:dyDescent="0.3">
      <c r="D66" s="4"/>
      <c r="E66" s="4"/>
      <c r="G66" s="4"/>
    </row>
    <row r="67" spans="3:7" x14ac:dyDescent="0.3">
      <c r="D67" s="4"/>
      <c r="E67" s="4"/>
      <c r="G67" s="4"/>
    </row>
    <row r="68" spans="3:7" x14ac:dyDescent="0.3">
      <c r="D68" s="4"/>
      <c r="E68" s="4"/>
      <c r="G68" s="4"/>
    </row>
    <row r="69" spans="3:7" x14ac:dyDescent="0.3">
      <c r="D69" s="4"/>
      <c r="E69" s="4"/>
      <c r="G69" s="4"/>
    </row>
    <row r="70" spans="3:7" x14ac:dyDescent="0.3">
      <c r="D70" s="4"/>
      <c r="E70" s="4"/>
      <c r="G70" s="4"/>
    </row>
    <row r="71" spans="3:7" x14ac:dyDescent="0.3">
      <c r="D71" s="4"/>
      <c r="E71" s="4"/>
      <c r="G71" s="4"/>
    </row>
    <row r="72" spans="3:7" x14ac:dyDescent="0.3">
      <c r="D72" s="4"/>
      <c r="E72" s="4"/>
      <c r="G72" s="4"/>
    </row>
    <row r="73" spans="3:7" x14ac:dyDescent="0.3">
      <c r="D73" s="4"/>
      <c r="E73" s="4"/>
      <c r="G73" s="4"/>
    </row>
    <row r="74" spans="3:7" x14ac:dyDescent="0.3">
      <c r="D74" s="4"/>
      <c r="E74" s="4"/>
      <c r="G74" s="4"/>
    </row>
    <row r="75" spans="3:7" x14ac:dyDescent="0.3">
      <c r="C75" s="4"/>
      <c r="D75" s="4"/>
      <c r="E75" s="4"/>
      <c r="G75" s="4"/>
    </row>
  </sheetData>
  <mergeCells count="2">
    <mergeCell ref="D7:G7"/>
    <mergeCell ref="J7:L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39"/>
  <sheetViews>
    <sheetView zoomScale="70" zoomScaleNormal="70" workbookViewId="0">
      <selection activeCell="B5" sqref="B5"/>
    </sheetView>
  </sheetViews>
  <sheetFormatPr defaultRowHeight="14.4" x14ac:dyDescent="0.3"/>
  <cols>
    <col min="2" max="2" width="26.33203125" customWidth="1"/>
  </cols>
  <sheetData>
    <row r="5" spans="2:11" x14ac:dyDescent="0.3">
      <c r="B5" s="7" t="s">
        <v>48</v>
      </c>
    </row>
    <row r="6" spans="2:11" x14ac:dyDescent="0.3">
      <c r="B6" s="3"/>
      <c r="C6" s="3" t="s">
        <v>36</v>
      </c>
      <c r="D6" s="3" t="s">
        <v>68</v>
      </c>
    </row>
    <row r="7" spans="2:11" x14ac:dyDescent="0.3">
      <c r="B7" s="9" t="s">
        <v>49</v>
      </c>
      <c r="C7" s="11">
        <f>SUM(C8:C25)</f>
        <v>672822.73356664029</v>
      </c>
      <c r="D7" s="11">
        <f>SUM(D8:D25)</f>
        <v>48409.124626406599</v>
      </c>
      <c r="H7" s="4"/>
      <c r="I7" s="4"/>
      <c r="J7" s="4"/>
      <c r="K7" s="4"/>
    </row>
    <row r="8" spans="2:11" x14ac:dyDescent="0.3">
      <c r="B8" s="9" t="s">
        <v>9</v>
      </c>
      <c r="C8" s="11">
        <v>167797.62311565704</v>
      </c>
      <c r="D8" s="11">
        <v>11188.4076193582</v>
      </c>
      <c r="H8" s="9"/>
      <c r="I8" s="11"/>
      <c r="J8" s="11"/>
      <c r="K8" s="11"/>
    </row>
    <row r="9" spans="2:11" x14ac:dyDescent="0.3">
      <c r="B9" s="9" t="s">
        <v>10</v>
      </c>
      <c r="C9" s="11">
        <v>60972.383495652575</v>
      </c>
      <c r="D9" s="11">
        <v>4491.704159009937</v>
      </c>
      <c r="H9" s="9"/>
      <c r="I9" s="11"/>
      <c r="J9" s="11"/>
      <c r="K9" s="11"/>
    </row>
    <row r="10" spans="2:11" x14ac:dyDescent="0.3">
      <c r="B10" s="9" t="s">
        <v>11</v>
      </c>
      <c r="C10" s="11">
        <v>31985.851129823695</v>
      </c>
      <c r="D10" s="11">
        <v>2398.6149594561439</v>
      </c>
      <c r="H10" s="9"/>
      <c r="I10" s="11"/>
      <c r="J10" s="11"/>
      <c r="K10" s="11"/>
    </row>
    <row r="11" spans="2:11" x14ac:dyDescent="0.3">
      <c r="B11" s="9" t="s">
        <v>12</v>
      </c>
      <c r="C11" s="11">
        <v>23382.639057249133</v>
      </c>
      <c r="D11" s="11">
        <v>1713.0296137756411</v>
      </c>
      <c r="H11" s="9"/>
      <c r="I11" s="11"/>
      <c r="J11" s="11"/>
      <c r="K11" s="11"/>
    </row>
    <row r="12" spans="2:11" x14ac:dyDescent="0.3">
      <c r="B12" s="9" t="s">
        <v>13</v>
      </c>
      <c r="C12" s="11">
        <v>61332.160528414002</v>
      </c>
      <c r="D12" s="11">
        <v>4463.0861233013457</v>
      </c>
      <c r="H12" s="9"/>
      <c r="I12" s="11"/>
      <c r="J12" s="11"/>
      <c r="K12" s="11"/>
    </row>
    <row r="13" spans="2:11" x14ac:dyDescent="0.3">
      <c r="B13" s="9" t="s">
        <v>14</v>
      </c>
      <c r="C13" s="11">
        <v>27719.379167914201</v>
      </c>
      <c r="D13" s="11">
        <v>1999.757633005278</v>
      </c>
      <c r="H13" s="9"/>
      <c r="I13" s="11"/>
      <c r="J13" s="11"/>
      <c r="K13" s="11"/>
    </row>
    <row r="14" spans="2:11" x14ac:dyDescent="0.3">
      <c r="B14" s="9" t="s">
        <v>15</v>
      </c>
      <c r="C14" s="11">
        <v>26197.881098001501</v>
      </c>
      <c r="D14" s="11">
        <v>1954.7673972133882</v>
      </c>
      <c r="H14" s="9"/>
      <c r="I14" s="11"/>
      <c r="J14" s="11"/>
      <c r="K14" s="11"/>
    </row>
    <row r="15" spans="2:11" x14ac:dyDescent="0.3">
      <c r="B15" s="9" t="s">
        <v>16</v>
      </c>
      <c r="C15" s="11">
        <v>19199.188848922626</v>
      </c>
      <c r="D15" s="11">
        <v>1449.891204966081</v>
      </c>
      <c r="H15" s="9"/>
      <c r="I15" s="11"/>
      <c r="J15" s="11"/>
      <c r="K15" s="11"/>
    </row>
    <row r="16" spans="2:11" x14ac:dyDescent="0.3">
      <c r="B16" s="9" t="s">
        <v>17</v>
      </c>
      <c r="C16" s="11">
        <v>23932.640623050378</v>
      </c>
      <c r="D16" s="11">
        <v>1824.6184911120442</v>
      </c>
      <c r="H16" s="9"/>
      <c r="I16" s="11"/>
      <c r="J16" s="11"/>
      <c r="K16" s="11"/>
    </row>
    <row r="17" spans="2:11" x14ac:dyDescent="0.3">
      <c r="B17" s="9" t="s">
        <v>18</v>
      </c>
      <c r="C17" s="11">
        <v>33790.641323337455</v>
      </c>
      <c r="D17" s="11">
        <v>2502.8553897396496</v>
      </c>
      <c r="H17" s="9"/>
      <c r="I17" s="11"/>
      <c r="J17" s="11"/>
      <c r="K17" s="11"/>
    </row>
    <row r="18" spans="2:11" x14ac:dyDescent="0.3">
      <c r="B18" s="9" t="s">
        <v>19</v>
      </c>
      <c r="C18" s="11">
        <v>23080.719493214594</v>
      </c>
      <c r="D18" s="11">
        <v>1704.3172461463009</v>
      </c>
      <c r="H18" s="9"/>
      <c r="I18" s="11"/>
      <c r="J18" s="11"/>
      <c r="K18" s="11"/>
    </row>
    <row r="19" spans="2:11" x14ac:dyDescent="0.3">
      <c r="B19" s="9" t="s">
        <v>20</v>
      </c>
      <c r="C19" s="11">
        <v>34951.646093483476</v>
      </c>
      <c r="D19" s="11">
        <v>2553.9205735620731</v>
      </c>
      <c r="H19" s="9"/>
      <c r="I19" s="11"/>
      <c r="J19" s="11"/>
      <c r="K19" s="11"/>
    </row>
    <row r="20" spans="2:11" x14ac:dyDescent="0.3">
      <c r="B20" s="9" t="s">
        <v>21</v>
      </c>
      <c r="C20" s="11">
        <v>26279.856725907055</v>
      </c>
      <c r="D20" s="11">
        <v>1992.2191750675538</v>
      </c>
      <c r="H20" s="9"/>
      <c r="I20" s="11"/>
      <c r="J20" s="11"/>
      <c r="K20" s="11"/>
    </row>
    <row r="21" spans="2:11" x14ac:dyDescent="0.3">
      <c r="B21" s="9" t="s">
        <v>22</v>
      </c>
      <c r="C21" s="11">
        <v>23161.993045646839</v>
      </c>
      <c r="D21" s="11">
        <v>1766.6699423405419</v>
      </c>
      <c r="H21" s="9"/>
      <c r="I21" s="11"/>
      <c r="J21" s="11"/>
      <c r="K21" s="11"/>
    </row>
    <row r="22" spans="2:11" x14ac:dyDescent="0.3">
      <c r="B22" s="9" t="s">
        <v>23</v>
      </c>
      <c r="C22" s="11">
        <v>8568.8822249875029</v>
      </c>
      <c r="D22" s="11">
        <v>629.96946489129027</v>
      </c>
      <c r="H22" s="9"/>
      <c r="I22" s="11"/>
      <c r="J22" s="11"/>
      <c r="K22" s="11"/>
    </row>
    <row r="23" spans="2:11" x14ac:dyDescent="0.3">
      <c r="B23" s="9" t="s">
        <v>24</v>
      </c>
      <c r="C23" s="11">
        <v>44466.576141516605</v>
      </c>
      <c r="D23" s="11">
        <v>3135.7908332914221</v>
      </c>
      <c r="H23" s="9"/>
      <c r="I23" s="11"/>
      <c r="J23" s="11"/>
      <c r="K23" s="11"/>
    </row>
    <row r="24" spans="2:11" x14ac:dyDescent="0.3">
      <c r="B24" s="9" t="s">
        <v>25</v>
      </c>
      <c r="C24" s="11">
        <v>11251.458784623723</v>
      </c>
      <c r="D24" s="11">
        <v>840.28833001542989</v>
      </c>
      <c r="H24" s="9"/>
      <c r="I24" s="11"/>
      <c r="J24" s="11"/>
      <c r="K24" s="11"/>
    </row>
    <row r="25" spans="2:11" x14ac:dyDescent="0.3">
      <c r="B25" s="9" t="s">
        <v>26</v>
      </c>
      <c r="C25" s="11">
        <v>24751.212669238026</v>
      </c>
      <c r="D25" s="11">
        <v>1799.2164701542752</v>
      </c>
      <c r="H25" s="9"/>
      <c r="I25" s="11"/>
      <c r="J25" s="11"/>
      <c r="K25" s="11"/>
    </row>
    <row r="26" spans="2:11" x14ac:dyDescent="0.3">
      <c r="B26" s="10" t="s">
        <v>27</v>
      </c>
      <c r="C26" s="11">
        <v>3645.6852080510334</v>
      </c>
      <c r="D26" s="11">
        <v>260.72000355799236</v>
      </c>
      <c r="H26" s="9"/>
      <c r="I26" s="11"/>
      <c r="J26" s="11"/>
      <c r="K26" s="11"/>
    </row>
    <row r="27" spans="2:11" x14ac:dyDescent="0.3">
      <c r="B27" s="8" t="s">
        <v>0</v>
      </c>
      <c r="C27" s="11">
        <v>24379.817081077341</v>
      </c>
      <c r="D27" s="11">
        <v>1534.3398659405291</v>
      </c>
      <c r="H27" s="10"/>
      <c r="I27" s="11"/>
      <c r="J27" s="11"/>
      <c r="K27" s="11"/>
    </row>
    <row r="28" spans="2:11" x14ac:dyDescent="0.3">
      <c r="B28" s="8" t="s">
        <v>1</v>
      </c>
      <c r="C28" s="11">
        <v>65433.54442275883</v>
      </c>
      <c r="D28" s="11">
        <v>4529.1846840941535</v>
      </c>
      <c r="H28" s="8"/>
      <c r="I28" s="11"/>
      <c r="J28" s="11"/>
      <c r="K28" s="11"/>
    </row>
    <row r="29" spans="2:11" x14ac:dyDescent="0.3">
      <c r="B29" s="8" t="s">
        <v>2</v>
      </c>
      <c r="C29" s="11">
        <v>9052.6451207890132</v>
      </c>
      <c r="D29" s="11">
        <v>656.41267539813612</v>
      </c>
      <c r="H29" s="8"/>
      <c r="I29" s="11"/>
      <c r="J29" s="11"/>
      <c r="K29" s="11"/>
    </row>
    <row r="30" spans="2:11" x14ac:dyDescent="0.3">
      <c r="B30" s="8" t="s">
        <v>28</v>
      </c>
      <c r="C30" s="11">
        <v>14223.064437522247</v>
      </c>
      <c r="D30" s="11">
        <v>992.94417758134659</v>
      </c>
      <c r="H30" s="8"/>
      <c r="I30" s="11"/>
      <c r="J30" s="11"/>
      <c r="K30" s="11"/>
    </row>
    <row r="31" spans="2:11" s="4" customFormat="1" x14ac:dyDescent="0.3">
      <c r="B31" s="8" t="s">
        <v>37</v>
      </c>
      <c r="C31" s="11">
        <v>1180.9805186184553</v>
      </c>
      <c r="D31" s="11">
        <v>88.133184576895246</v>
      </c>
      <c r="H31" s="8"/>
      <c r="I31" s="11"/>
      <c r="J31" s="11"/>
      <c r="K31" s="11"/>
    </row>
    <row r="32" spans="2:11" x14ac:dyDescent="0.3">
      <c r="B32" s="8" t="s">
        <v>3</v>
      </c>
      <c r="C32" s="11">
        <v>13921.724659765232</v>
      </c>
      <c r="D32" s="11">
        <v>1000.0360770417494</v>
      </c>
      <c r="E32" s="4"/>
      <c r="F32" s="4"/>
      <c r="G32" s="4"/>
      <c r="H32" s="8"/>
      <c r="I32" s="11"/>
      <c r="J32" s="11"/>
      <c r="K32" s="11"/>
    </row>
    <row r="33" spans="2:11" x14ac:dyDescent="0.3">
      <c r="B33" s="8" t="s">
        <v>29</v>
      </c>
      <c r="C33" s="11">
        <v>15247.617677274389</v>
      </c>
      <c r="D33" s="11">
        <v>1087.8549806687115</v>
      </c>
      <c r="E33" s="4"/>
      <c r="F33" s="4"/>
      <c r="G33" s="4"/>
      <c r="H33" s="8"/>
      <c r="I33" s="11"/>
      <c r="J33" s="11"/>
      <c r="K33" s="11"/>
    </row>
    <row r="34" spans="2:11" x14ac:dyDescent="0.3">
      <c r="B34" s="8" t="s">
        <v>4</v>
      </c>
      <c r="C34" s="11">
        <v>18429.989345821748</v>
      </c>
      <c r="D34" s="11">
        <v>1238.4995393831755</v>
      </c>
      <c r="E34" s="4"/>
      <c r="F34" s="4"/>
      <c r="G34" s="4"/>
      <c r="H34" s="8"/>
      <c r="I34" s="11"/>
      <c r="J34" s="11"/>
      <c r="K34" s="11"/>
    </row>
    <row r="35" spans="2:11" x14ac:dyDescent="0.3">
      <c r="B35" s="8" t="s">
        <v>5</v>
      </c>
      <c r="C35" s="11">
        <v>24965.156398898969</v>
      </c>
      <c r="D35" s="11">
        <v>1820.0566565707495</v>
      </c>
      <c r="E35" s="4"/>
      <c r="F35" s="4"/>
      <c r="G35" s="4"/>
      <c r="H35" s="8"/>
      <c r="I35" s="11"/>
      <c r="J35" s="11"/>
      <c r="K35" s="11"/>
    </row>
    <row r="36" spans="2:11" x14ac:dyDescent="0.3">
      <c r="B36" s="8" t="s">
        <v>6</v>
      </c>
      <c r="C36" s="11">
        <v>22116.688126060479</v>
      </c>
      <c r="D36" s="11">
        <v>1661.5885972560118</v>
      </c>
      <c r="E36" s="4"/>
      <c r="F36" s="4"/>
      <c r="G36" s="4"/>
      <c r="H36" s="8"/>
      <c r="I36" s="11"/>
      <c r="J36" s="11"/>
      <c r="K36" s="11"/>
    </row>
    <row r="37" spans="2:11" x14ac:dyDescent="0.3">
      <c r="B37" s="3" t="s">
        <v>7</v>
      </c>
      <c r="C37" s="11">
        <v>20350.145540661306</v>
      </c>
      <c r="D37" s="11">
        <v>1267.8956735067341</v>
      </c>
      <c r="E37" s="4"/>
      <c r="F37" s="4"/>
      <c r="G37" s="4"/>
      <c r="H37" s="8"/>
      <c r="I37" s="11"/>
      <c r="J37" s="11"/>
      <c r="K37" s="11"/>
    </row>
    <row r="38" spans="2:11" x14ac:dyDescent="0.3">
      <c r="E38" s="4"/>
      <c r="F38" s="4"/>
      <c r="G38" s="4"/>
      <c r="H38" s="4"/>
      <c r="I38" s="11"/>
      <c r="J38" s="11"/>
      <c r="K38" s="11"/>
    </row>
    <row r="39" spans="2:11" x14ac:dyDescent="0.3">
      <c r="E39" s="4"/>
      <c r="F39" s="4"/>
      <c r="G3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41"/>
  <sheetViews>
    <sheetView topLeftCell="B1" zoomScale="70" zoomScaleNormal="70" workbookViewId="0">
      <selection activeCell="K6" sqref="K6"/>
    </sheetView>
  </sheetViews>
  <sheetFormatPr defaultRowHeight="14.4" x14ac:dyDescent="0.3"/>
  <cols>
    <col min="2" max="2" width="23.6640625" customWidth="1"/>
    <col min="5" max="5" width="8.88671875" style="4"/>
    <col min="8" max="8" width="22.77734375" customWidth="1"/>
    <col min="11" max="11" width="8.88671875" style="4"/>
    <col min="14" max="14" width="21.44140625" customWidth="1"/>
    <col min="17" max="17" width="8.88671875" style="4"/>
  </cols>
  <sheetData>
    <row r="3" spans="2:25" x14ac:dyDescent="0.3">
      <c r="B3" s="3"/>
      <c r="C3" s="3"/>
      <c r="D3" s="3"/>
      <c r="F3" s="3"/>
      <c r="G3" s="3"/>
      <c r="H3" s="17" t="s">
        <v>69</v>
      </c>
      <c r="I3" s="3"/>
      <c r="J3" s="3"/>
      <c r="L3" s="3"/>
      <c r="M3" s="3"/>
      <c r="N3" s="1"/>
      <c r="O3" s="3"/>
      <c r="P3" s="3"/>
      <c r="R3" s="3"/>
    </row>
    <row r="5" spans="2:25" x14ac:dyDescent="0.3">
      <c r="B5" s="3"/>
      <c r="C5" s="3"/>
      <c r="D5" s="3"/>
      <c r="F5" s="3"/>
      <c r="G5" s="3"/>
      <c r="H5" s="3"/>
      <c r="I5" s="3"/>
      <c r="J5" s="3"/>
      <c r="L5" s="3"/>
      <c r="M5" s="3"/>
      <c r="N5" s="3"/>
      <c r="O5" s="3"/>
      <c r="P5" s="3"/>
      <c r="R5" s="3"/>
    </row>
    <row r="7" spans="2:25" x14ac:dyDescent="0.3">
      <c r="B7" s="14" t="s">
        <v>51</v>
      </c>
      <c r="H7" s="7" t="s">
        <v>53</v>
      </c>
      <c r="N7" s="7" t="s">
        <v>52</v>
      </c>
      <c r="O7" s="4"/>
      <c r="P7" s="4"/>
      <c r="R7" s="4"/>
    </row>
    <row r="8" spans="2:25" x14ac:dyDescent="0.3">
      <c r="B8" s="7"/>
      <c r="C8" s="16" t="s">
        <v>35</v>
      </c>
      <c r="D8" s="16"/>
      <c r="E8" s="16"/>
      <c r="F8" s="16"/>
      <c r="G8" s="3"/>
      <c r="H8" s="3"/>
      <c r="I8" s="16" t="s">
        <v>36</v>
      </c>
      <c r="J8" s="16"/>
      <c r="K8" s="16"/>
      <c r="L8" s="16"/>
      <c r="M8" s="3"/>
      <c r="N8" s="4"/>
      <c r="O8" s="16" t="s">
        <v>50</v>
      </c>
      <c r="P8" s="16"/>
      <c r="Q8" s="16"/>
      <c r="R8" s="16"/>
    </row>
    <row r="9" spans="2:25" x14ac:dyDescent="0.3">
      <c r="C9" s="4" t="s">
        <v>42</v>
      </c>
      <c r="D9" s="4" t="s">
        <v>43</v>
      </c>
      <c r="E9" s="4" t="s">
        <v>44</v>
      </c>
      <c r="F9" s="4" t="s">
        <v>47</v>
      </c>
      <c r="I9" s="4" t="s">
        <v>42</v>
      </c>
      <c r="J9" s="4" t="s">
        <v>43</v>
      </c>
      <c r="K9" s="4" t="s">
        <v>44</v>
      </c>
      <c r="L9" s="4" t="s">
        <v>47</v>
      </c>
      <c r="N9" s="4"/>
      <c r="O9" s="4" t="s">
        <v>42</v>
      </c>
      <c r="P9" s="4" t="s">
        <v>43</v>
      </c>
      <c r="Q9" s="4" t="s">
        <v>44</v>
      </c>
      <c r="R9" s="4" t="s">
        <v>47</v>
      </c>
    </row>
    <row r="10" spans="2:25" x14ac:dyDescent="0.3">
      <c r="B10" s="9" t="s">
        <v>31</v>
      </c>
      <c r="C10" s="13">
        <f>(1*(Exp!J9-1))/(1*(Exp!J9-1)+1)</f>
        <v>1.611180719127668E-3</v>
      </c>
      <c r="D10" s="13">
        <f>(1*(Exp!K9-1))/(1*(Exp!K9-1)+1)</f>
        <v>2.0725717492350486E-3</v>
      </c>
      <c r="E10" s="13">
        <f>(1*(Exp!L9-1))/(1*(Exp!L9-1)+1)</f>
        <v>1.3778742244349668E-3</v>
      </c>
      <c r="F10" s="13">
        <f>(1*(Exp!M9-1))/(1*(Exp!M9-1)+1)</f>
        <v>5.0448528318689755E-3</v>
      </c>
      <c r="H10" s="9" t="s">
        <v>31</v>
      </c>
      <c r="I10" s="11">
        <f>SUM(I11:I28)</f>
        <v>1054.1357676241205</v>
      </c>
      <c r="J10" s="11">
        <f t="shared" ref="J10:L10" si="0">SUM(J11:J28)</f>
        <v>1360.3448027121917</v>
      </c>
      <c r="K10" s="11">
        <f t="shared" si="0"/>
        <v>902.6257522709376</v>
      </c>
      <c r="L10" s="11">
        <f t="shared" si="0"/>
        <v>3305.2978468587639</v>
      </c>
      <c r="N10" s="9" t="s">
        <v>31</v>
      </c>
      <c r="O10" s="11">
        <f>SUM(O11:O28)</f>
        <v>75.099638919170786</v>
      </c>
      <c r="P10" s="11">
        <f t="shared" ref="P10:R10" si="1">SUM(P11:P28)</f>
        <v>97.059403257368857</v>
      </c>
      <c r="Q10" s="11">
        <f t="shared" si="1"/>
        <v>64.334218117328717</v>
      </c>
      <c r="R10" s="11">
        <f t="shared" si="1"/>
        <v>235.65729727346027</v>
      </c>
      <c r="U10" s="4"/>
      <c r="V10" s="4"/>
      <c r="W10" s="4"/>
      <c r="X10" s="4"/>
      <c r="Y10" s="4"/>
    </row>
    <row r="11" spans="2:25" x14ac:dyDescent="0.3">
      <c r="B11" s="9" t="s">
        <v>9</v>
      </c>
      <c r="C11" s="2">
        <f>(1*(Exp!J10-1))/(1*(Exp!J10-1)+1)</f>
        <v>2.04653312166938E-3</v>
      </c>
      <c r="D11" s="2">
        <f>(1*(Exp!K10-1))/(1*(Exp!K10-1)+1)</f>
        <v>2.5329473964771998E-3</v>
      </c>
      <c r="E11" s="2">
        <f>(1*(Exp!L10-1))/(1*(Exp!L10-1)+1)</f>
        <v>1.7722633526613292E-3</v>
      </c>
      <c r="F11" s="2">
        <f>(1*(Exp!M10-1))/(1*(Exp!M10-1)+1)</f>
        <v>6.3252558277558605E-3</v>
      </c>
      <c r="H11" s="9" t="s">
        <v>9</v>
      </c>
      <c r="I11" s="11">
        <f>C11*BBoD!$C8</f>
        <v>343.40339344358773</v>
      </c>
      <c r="J11" s="11">
        <f>D11*BBoD!$C8</f>
        <v>425.02255260586588</v>
      </c>
      <c r="K11" s="11">
        <f>E11*BBoD!$C8</f>
        <v>297.38157811155651</v>
      </c>
      <c r="L11" s="11">
        <f>F11*BBoD!$C8</f>
        <v>1061.3628934958913</v>
      </c>
      <c r="N11" s="9" t="s">
        <v>9</v>
      </c>
      <c r="O11" s="11">
        <f>C11*BBoD!$D8</f>
        <v>22.897446771754613</v>
      </c>
      <c r="P11" s="11">
        <f>D11*BBoD!$D8</f>
        <v>28.339647950179021</v>
      </c>
      <c r="Q11" s="11">
        <f>E11*BBoD!$D8</f>
        <v>19.828804798425324</v>
      </c>
      <c r="R11" s="11">
        <f>F11*BBoD!$D8</f>
        <v>70.769540497653537</v>
      </c>
      <c r="U11" s="4"/>
      <c r="V11" s="4"/>
      <c r="W11" s="4"/>
      <c r="X11" s="4"/>
      <c r="Y11" s="4"/>
    </row>
    <row r="12" spans="2:25" x14ac:dyDescent="0.3">
      <c r="B12" s="9" t="s">
        <v>10</v>
      </c>
      <c r="C12" s="2">
        <f>(1*(Exp!J11-1))/(1*(Exp!J11-1)+1)</f>
        <v>1.4984098693004858E-3</v>
      </c>
      <c r="D12" s="2">
        <f>(1*(Exp!K11-1))/(1*(Exp!K11-1)+1)</f>
        <v>2.0246898516774478E-3</v>
      </c>
      <c r="E12" s="2">
        <f>(1*(Exp!L11-1))/(1*(Exp!L11-1)+1)</f>
        <v>1.3703645849798844E-3</v>
      </c>
      <c r="F12" s="2">
        <f>(1*(Exp!M11-1))/(1*(Exp!M11-1)+1)</f>
        <v>4.8777915931682682E-3</v>
      </c>
      <c r="H12" s="9" t="s">
        <v>10</v>
      </c>
      <c r="I12" s="11">
        <f>C12*BBoD!$C9</f>
        <v>91.361621184659867</v>
      </c>
      <c r="J12" s="11">
        <f>D12*BBoD!$C9</f>
        <v>123.45016609623327</v>
      </c>
      <c r="K12" s="11">
        <f>E12*BBoD!$C9</f>
        <v>83.554395004254289</v>
      </c>
      <c r="L12" s="11">
        <f>F12*BBoD!$C9</f>
        <v>297.41057963052577</v>
      </c>
      <c r="M12" s="5"/>
      <c r="N12" s="9" t="s">
        <v>10</v>
      </c>
      <c r="O12" s="11">
        <f>C12*BBoD!$D9</f>
        <v>6.7304138418385282</v>
      </c>
      <c r="P12" s="11">
        <f>D12*BBoD!$D9</f>
        <v>9.0943078274848048</v>
      </c>
      <c r="Q12" s="11">
        <f>E12*BBoD!$D9</f>
        <v>6.1552723057140728</v>
      </c>
      <c r="R12" s="11">
        <f>F12*BBoD!$D9</f>
        <v>21.909596785817616</v>
      </c>
      <c r="U12" s="4"/>
      <c r="V12" s="4"/>
      <c r="W12" s="4"/>
      <c r="X12" s="4"/>
      <c r="Y12" s="4"/>
    </row>
    <row r="13" spans="2:25" x14ac:dyDescent="0.3">
      <c r="B13" s="9" t="s">
        <v>11</v>
      </c>
      <c r="C13" s="2">
        <f>(1*(Exp!J12-1))/(1*(Exp!J12-1)+1)</f>
        <v>1.3163880940886938E-3</v>
      </c>
      <c r="D13" s="2">
        <f>(1*(Exp!K12-1))/(1*(Exp!K12-1)+1)</f>
        <v>1.8225044007045971E-3</v>
      </c>
      <c r="E13" s="2">
        <f>(1*(Exp!L12-1))/(1*(Exp!L12-1)+1)</f>
        <v>1.2961827097357733E-3</v>
      </c>
      <c r="F13" s="2">
        <f>(1*(Exp!M12-1))/(1*(Exp!M12-1)+1)</f>
        <v>4.4221777048734541E-3</v>
      </c>
      <c r="H13" s="9" t="s">
        <v>11</v>
      </c>
      <c r="I13" s="11">
        <f>C13*BBoD!$C10</f>
        <v>42.105793606593309</v>
      </c>
      <c r="J13" s="11">
        <f>D13*BBoD!$C10</f>
        <v>58.294354444385796</v>
      </c>
      <c r="K13" s="11">
        <f>E13*BBoD!$C10</f>
        <v>41.45950719065992</v>
      </c>
      <c r="L13" s="11">
        <f>F13*BBoD!$C10</f>
        <v>141.44711773770771</v>
      </c>
      <c r="N13" s="9" t="s">
        <v>11</v>
      </c>
      <c r="O13" s="11">
        <f>C13*BBoD!$D10</f>
        <v>3.1575081749311029</v>
      </c>
      <c r="P13" s="11">
        <f>D13*BBoD!$D10</f>
        <v>4.3714863192047009</v>
      </c>
      <c r="Q13" s="11">
        <f>E13*BBoD!$D10</f>
        <v>3.1090432377606265</v>
      </c>
      <c r="R13" s="11">
        <f>F13*BBoD!$D10</f>
        <v>10.607101596282904</v>
      </c>
      <c r="U13" s="4"/>
      <c r="V13" s="4"/>
      <c r="W13" s="4"/>
      <c r="X13" s="4"/>
      <c r="Y13" s="4"/>
    </row>
    <row r="14" spans="2:25" x14ac:dyDescent="0.3">
      <c r="B14" s="9" t="s">
        <v>12</v>
      </c>
      <c r="C14" s="2">
        <f>(1*(Exp!J13-1))/(1*(Exp!J13-1)+1)</f>
        <v>1.5175415719309146E-3</v>
      </c>
      <c r="D14" s="2">
        <f>(1*(Exp!K13-1))/(1*(Exp!K13-1)+1)</f>
        <v>1.968620306315198E-3</v>
      </c>
      <c r="E14" s="2">
        <f>(1*(Exp!L13-1))/(1*(Exp!L13-1)+1)</f>
        <v>1.2174422071771925E-3</v>
      </c>
      <c r="F14" s="2">
        <f>(1*(Exp!M13-1))/(1*(Exp!M13-1)+1)</f>
        <v>4.6891855456026397E-3</v>
      </c>
      <c r="H14" s="9" t="s">
        <v>12</v>
      </c>
      <c r="I14" s="11">
        <f>C14*BBoD!$C11</f>
        <v>35.484126830831045</v>
      </c>
      <c r="J14" s="11">
        <f>D14*BBoD!$C11</f>
        <v>46.031538063339497</v>
      </c>
      <c r="K14" s="11">
        <f>E14*BBoD!$C11</f>
        <v>28.467011703485014</v>
      </c>
      <c r="L14" s="11">
        <f>F14*BBoD!$C11</f>
        <v>109.64553308529636</v>
      </c>
      <c r="N14" s="9" t="s">
        <v>12</v>
      </c>
      <c r="O14" s="11">
        <f>C14*BBoD!$D11</f>
        <v>2.5995936528532941</v>
      </c>
      <c r="P14" s="11">
        <f>D14*BBoD!$D11</f>
        <v>3.3723048829980078</v>
      </c>
      <c r="Q14" s="11">
        <f>E14*BBoD!$D11</f>
        <v>2.0855145539549103</v>
      </c>
      <c r="R14" s="11">
        <f>F14*BBoD!$D11</f>
        <v>8.0327137041060084</v>
      </c>
      <c r="U14" s="4"/>
      <c r="V14" s="4"/>
      <c r="W14" s="4"/>
      <c r="X14" s="4"/>
      <c r="Y14" s="4"/>
    </row>
    <row r="15" spans="2:25" x14ac:dyDescent="0.3">
      <c r="B15" s="9" t="s">
        <v>13</v>
      </c>
      <c r="C15" s="2">
        <f>(1*(Exp!J14-1))/(1*(Exp!J14-1)+1)</f>
        <v>2.4287369575892747E-3</v>
      </c>
      <c r="D15" s="2">
        <f>(1*(Exp!K14-1))/(1*(Exp!K14-1)+1)</f>
        <v>3.3585363670558342E-3</v>
      </c>
      <c r="E15" s="2">
        <f>(1*(Exp!L14-1))/(1*(Exp!L14-1)+1)</f>
        <v>1.9968587231214132E-3</v>
      </c>
      <c r="F15" s="2">
        <f>(1*(Exp!M14-1))/(1*(Exp!M14-1)+1)</f>
        <v>7.7449066016311669E-3</v>
      </c>
      <c r="H15" s="9" t="s">
        <v>13</v>
      </c>
      <c r="I15" s="11">
        <f>C15*BBoD!$C12</f>
        <v>148.95968496415722</v>
      </c>
      <c r="J15" s="11">
        <f>D15*BBoD!$C12</f>
        <v>205.98629160478478</v>
      </c>
      <c r="K15" s="11">
        <f>E15*BBoD!$C12</f>
        <v>122.47165975904633</v>
      </c>
      <c r="L15" s="11">
        <f>F15*BBoD!$C12</f>
        <v>475.01185496881607</v>
      </c>
      <c r="N15" s="9" t="s">
        <v>13</v>
      </c>
      <c r="O15" s="11">
        <f>C15*BBoD!$D12</f>
        <v>10.839662212565822</v>
      </c>
      <c r="P15" s="11">
        <f>D15*BBoD!$D12</f>
        <v>14.989437054409809</v>
      </c>
      <c r="Q15" s="11">
        <f>E15*BBoD!$D12</f>
        <v>8.9121524573564237</v>
      </c>
      <c r="R15" s="11">
        <f>F15*BBoD!$D12</f>
        <v>34.566185180005043</v>
      </c>
      <c r="U15" s="4"/>
      <c r="V15" s="4"/>
      <c r="W15" s="4"/>
      <c r="X15" s="4"/>
      <c r="Y15" s="4"/>
    </row>
    <row r="16" spans="2:25" x14ac:dyDescent="0.3">
      <c r="B16" s="9" t="s">
        <v>14</v>
      </c>
      <c r="C16" s="2">
        <f>(1*(Exp!J15-1))/(1*(Exp!J15-1)+1)</f>
        <v>1.9499764867740128E-3</v>
      </c>
      <c r="D16" s="2">
        <f>(1*(Exp!K15-1))/(1*(Exp!K15-1)+1)</f>
        <v>2.5410112258751815E-3</v>
      </c>
      <c r="E16" s="2">
        <f>(1*(Exp!L15-1))/(1*(Exp!L15-1)+1)</f>
        <v>1.6871699524989782E-3</v>
      </c>
      <c r="F16" s="2">
        <f>(1*(Exp!M15-1))/(1*(Exp!M15-1)+1)</f>
        <v>6.1531958098592025E-3</v>
      </c>
      <c r="H16" s="9" t="s">
        <v>14</v>
      </c>
      <c r="I16" s="11">
        <f>C16*BBoD!$C13</f>
        <v>54.052137605406095</v>
      </c>
      <c r="J16" s="11">
        <f>D16*BBoD!$C13</f>
        <v>70.435253639960635</v>
      </c>
      <c r="K16" s="11">
        <f>E16*BBoD!$C13</f>
        <v>46.767303634030966</v>
      </c>
      <c r="L16" s="11">
        <f>F16*BBoD!$C13</f>
        <v>170.56276774790814</v>
      </c>
      <c r="N16" s="9" t="s">
        <v>14</v>
      </c>
      <c r="O16" s="11">
        <f>C16*BBoD!$D13</f>
        <v>3.8994803636071476</v>
      </c>
      <c r="P16" s="11">
        <f>D16*BBoD!$D13</f>
        <v>5.0814065944959932</v>
      </c>
      <c r="Q16" s="11">
        <f>E16*BBoD!$D13</f>
        <v>3.3739309906869841</v>
      </c>
      <c r="R16" s="11">
        <f>F16*BBoD!$D13</f>
        <v>12.304900288142033</v>
      </c>
      <c r="U16" s="4"/>
      <c r="V16" s="4"/>
      <c r="W16" s="4"/>
      <c r="X16" s="4"/>
      <c r="Y16" s="4"/>
    </row>
    <row r="17" spans="2:25" x14ac:dyDescent="0.3">
      <c r="B17" s="9" t="s">
        <v>15</v>
      </c>
      <c r="C17" s="2">
        <f>(1*(Exp!J16-1))/(1*(Exp!J16-1)+1)</f>
        <v>9.2051341222689918E-4</v>
      </c>
      <c r="D17" s="2">
        <f>(1*(Exp!K16-1))/(1*(Exp!K16-1)+1)</f>
        <v>1.2071372986732472E-3</v>
      </c>
      <c r="E17" s="2">
        <f>(1*(Exp!L16-1))/(1*(Exp!L16-1)+1)</f>
        <v>8.0902245515841102E-4</v>
      </c>
      <c r="F17" s="2">
        <f>(1*(Exp!M16-1))/(1*(Exp!M16-1)+1)</f>
        <v>2.931019153183511E-3</v>
      </c>
      <c r="H17" s="9" t="s">
        <v>15</v>
      </c>
      <c r="I17" s="11">
        <f>C17*BBoD!$C14</f>
        <v>24.115500922635945</v>
      </c>
      <c r="J17" s="11">
        <f>D17*BBoD!$C14</f>
        <v>31.624439419604457</v>
      </c>
      <c r="K17" s="11">
        <f>E17*BBoD!$C14</f>
        <v>21.194674085853304</v>
      </c>
      <c r="L17" s="11">
        <f>F17*BBoD!$C14</f>
        <v>76.786491271066666</v>
      </c>
      <c r="N17" s="9" t="s">
        <v>15</v>
      </c>
      <c r="O17" s="11">
        <f>C17*BBoD!$D14</f>
        <v>1.7993896069187905</v>
      </c>
      <c r="P17" s="11">
        <f>D17*BBoD!$D14</f>
        <v>2.3596726354067039</v>
      </c>
      <c r="Q17" s="11">
        <f>E17*BBoD!$D14</f>
        <v>1.5814507189571922</v>
      </c>
      <c r="R17" s="11">
        <f>F17*BBoD!$D14</f>
        <v>5.7294606812511208</v>
      </c>
      <c r="U17" s="4"/>
      <c r="V17" s="4"/>
      <c r="W17" s="4"/>
      <c r="X17" s="4"/>
      <c r="Y17" s="4"/>
    </row>
    <row r="18" spans="2:25" x14ac:dyDescent="0.3">
      <c r="B18" s="9" t="s">
        <v>16</v>
      </c>
      <c r="C18" s="2">
        <f>(1*(Exp!J17-1))/(1*(Exp!J17-1)+1)</f>
        <v>8.9373925307663935E-4</v>
      </c>
      <c r="D18" s="2">
        <f>(1*(Exp!K17-1))/(1*(Exp!K17-1)+1)</f>
        <v>1.1463675974792849E-3</v>
      </c>
      <c r="E18" s="2">
        <f>(1*(Exp!L17-1))/(1*(Exp!L17-1)+1)</f>
        <v>8.0527334190972743E-4</v>
      </c>
      <c r="F18" s="2">
        <f>(1*(Exp!M17-1))/(1*(Exp!M17-1)+1)</f>
        <v>2.8400554434301903E-3</v>
      </c>
      <c r="H18" s="9" t="s">
        <v>16</v>
      </c>
      <c r="I18" s="11">
        <f>C18*BBoD!$C15</f>
        <v>17.159068701513451</v>
      </c>
      <c r="J18" s="11">
        <f>D18*BBoD!$C15</f>
        <v>22.009327994290508</v>
      </c>
      <c r="K18" s="11">
        <f>E18*BBoD!$C15</f>
        <v>15.460594966327896</v>
      </c>
      <c r="L18" s="11">
        <f>F18*BBoD!$C15</f>
        <v>54.52676079982691</v>
      </c>
      <c r="N18" s="9" t="s">
        <v>16</v>
      </c>
      <c r="O18" s="11">
        <f>C18*BBoD!$D15</f>
        <v>1.2958246825687738</v>
      </c>
      <c r="P18" s="11">
        <f>D18*BBoD!$D15</f>
        <v>1.6621082972433117</v>
      </c>
      <c r="Q18" s="11">
        <f>E18*BBoD!$D15</f>
        <v>1.1675587360285575</v>
      </c>
      <c r="R18" s="11">
        <f>F18*BBoD!$D15</f>
        <v>4.117771409045476</v>
      </c>
    </row>
    <row r="19" spans="2:25" x14ac:dyDescent="0.3">
      <c r="B19" s="9" t="s">
        <v>17</v>
      </c>
      <c r="C19" s="2">
        <f>(1*(Exp!J18-1))/(1*(Exp!J18-1)+1)</f>
        <v>9.1875816195457886E-4</v>
      </c>
      <c r="D19" s="2">
        <f>(1*(Exp!K18-1))/(1*(Exp!K18-1)+1)</f>
        <v>1.1665806293714744E-3</v>
      </c>
      <c r="E19" s="2">
        <f>(1*(Exp!L18-1))/(1*(Exp!L18-1)+1)</f>
        <v>7.0320867311760103E-4</v>
      </c>
      <c r="F19" s="2">
        <f>(1*(Exp!M18-1))/(1*(Exp!M18-1)+1)</f>
        <v>2.7834803185638711E-3</v>
      </c>
      <c r="H19" s="9" t="s">
        <v>17</v>
      </c>
      <c r="I19" s="11">
        <f>C19*BBoD!$C16</f>
        <v>21.988308909553254</v>
      </c>
      <c r="J19" s="11">
        <f>D19*BBoD!$C16</f>
        <v>27.919354960559424</v>
      </c>
      <c r="K19" s="11">
        <f>E19*BBoD!$C16</f>
        <v>16.829640456735653</v>
      </c>
      <c r="L19" s="11">
        <f>F19*BBoD!$C16</f>
        <v>66.616034145522903</v>
      </c>
      <c r="N19" s="9" t="s">
        <v>17</v>
      </c>
      <c r="O19" s="11">
        <f>C19*BBoD!$D16</f>
        <v>1.6763831311624389</v>
      </c>
      <c r="P19" s="11">
        <f>D19*BBoD!$D16</f>
        <v>2.1285645877243184</v>
      </c>
      <c r="Q19" s="11">
        <f>E19*BBoD!$D16</f>
        <v>1.28308754808074</v>
      </c>
      <c r="R19" s="11">
        <f>F19*BBoD!$D16</f>
        <v>5.0787896588980823</v>
      </c>
    </row>
    <row r="20" spans="2:25" x14ac:dyDescent="0.3">
      <c r="B20" s="9" t="s">
        <v>18</v>
      </c>
      <c r="C20" s="2">
        <f>(1*(Exp!J19-1))/(1*(Exp!J19-1)+1)</f>
        <v>1.2002841241183159E-3</v>
      </c>
      <c r="D20" s="2">
        <f>(1*(Exp!K19-1))/(1*(Exp!K19-1)+1)</f>
        <v>1.6234103689376056E-3</v>
      </c>
      <c r="E20" s="2">
        <f>(1*(Exp!L19-1))/(1*(Exp!L19-1)+1)</f>
        <v>1.0394954560568749E-3</v>
      </c>
      <c r="F20" s="2">
        <f>(1*(Exp!M19-1))/(1*(Exp!M19-1)+1)</f>
        <v>3.8534472866953995E-3</v>
      </c>
      <c r="H20" s="9" t="s">
        <v>18</v>
      </c>
      <c r="I20" s="11">
        <f>C20*BBoD!$C17</f>
        <v>40.55837032417827</v>
      </c>
      <c r="J20" s="11">
        <f>D20*BBoD!$C17</f>
        <v>54.85607749735756</v>
      </c>
      <c r="K20" s="11">
        <f>E20*BBoD!$C17</f>
        <v>35.125218112856949</v>
      </c>
      <c r="L20" s="11">
        <f>F20*BBoD!$C17</f>
        <v>130.21045512311215</v>
      </c>
      <c r="N20" s="9" t="s">
        <v>18</v>
      </c>
      <c r="O20" s="11">
        <f>C20*BBoD!$D17</f>
        <v>3.0041375892684616</v>
      </c>
      <c r="P20" s="11">
        <f>D20*BBoD!$D17</f>
        <v>4.0631613916547193</v>
      </c>
      <c r="Q20" s="11">
        <f>E20*BBoD!$D17</f>
        <v>2.6017068048018244</v>
      </c>
      <c r="R20" s="11">
        <f>F20*BBoD!$D17</f>
        <v>9.6446213105832097</v>
      </c>
    </row>
    <row r="21" spans="2:25" x14ac:dyDescent="0.3">
      <c r="B21" s="9" t="s">
        <v>19</v>
      </c>
      <c r="C21" s="2">
        <f>(1*(Exp!J20-1))/(1*(Exp!J20-1)+1)</f>
        <v>9.4171345286300258E-4</v>
      </c>
      <c r="D21" s="2">
        <f>(1*(Exp!K20-1))/(1*(Exp!K20-1)+1)</f>
        <v>1.1995542262944003E-3</v>
      </c>
      <c r="E21" s="2">
        <f>(1*(Exp!L20-1))/(1*(Exp!L20-1)+1)</f>
        <v>8.8318337558870299E-4</v>
      </c>
      <c r="F21" s="2">
        <f>(1*(Exp!M20-1))/(1*(Exp!M20-1)+1)</f>
        <v>3.0184216226995307E-3</v>
      </c>
      <c r="H21" s="9" t="s">
        <v>19</v>
      </c>
      <c r="I21" s="11">
        <f>C21*BBoD!$C18</f>
        <v>21.735424048517526</v>
      </c>
      <c r="J21" s="11">
        <f>D21*BBoD!$C18</f>
        <v>27.686574614001117</v>
      </c>
      <c r="K21" s="11">
        <f>E21*BBoD!$C18</f>
        <v>20.384507753033244</v>
      </c>
      <c r="L21" s="11">
        <f>F21*BBoD!$C18</f>
        <v>69.667342785781486</v>
      </c>
      <c r="N21" s="9" t="s">
        <v>19</v>
      </c>
      <c r="O21" s="11">
        <f>C21*BBoD!$D18</f>
        <v>1.6049784786423968</v>
      </c>
      <c r="P21" s="11">
        <f>D21*BBoD!$D18</f>
        <v>2.0444209555612289</v>
      </c>
      <c r="Q21" s="11">
        <f>E21*BBoD!$D18</f>
        <v>1.5052246585255324</v>
      </c>
      <c r="R21" s="11">
        <f>F21*BBoD!$D18</f>
        <v>5.1443480277077134</v>
      </c>
    </row>
    <row r="22" spans="2:25" x14ac:dyDescent="0.3">
      <c r="B22" s="9" t="s">
        <v>20</v>
      </c>
      <c r="C22" s="2">
        <f>(1*(Exp!J21-1))/(1*(Exp!J21-1)+1)</f>
        <v>1.8191926042903876E-3</v>
      </c>
      <c r="D22" s="2">
        <f>(1*(Exp!K21-1))/(1*(Exp!K21-1)+1)</f>
        <v>2.2753351695921735E-3</v>
      </c>
      <c r="E22" s="2">
        <f>(1*(Exp!L21-1))/(1*(Exp!L21-1)+1)</f>
        <v>1.3244972165323058E-3</v>
      </c>
      <c r="F22" s="2">
        <f>(1*(Exp!M21-1))/(1*(Exp!M21-1)+1)</f>
        <v>5.3999680882788241E-3</v>
      </c>
      <c r="H22" s="9" t="s">
        <v>20</v>
      </c>
      <c r="I22" s="11">
        <f>C22*BBoD!$C19</f>
        <v>63.583776081040156</v>
      </c>
      <c r="J22" s="11">
        <f>D22*BBoD!$C19</f>
        <v>79.526709591641847</v>
      </c>
      <c r="K22" s="11">
        <f>E22*BBoD!$C19</f>
        <v>46.2933579640411</v>
      </c>
      <c r="L22" s="11">
        <f>F22*BBoD!$C19</f>
        <v>188.737773537626</v>
      </c>
      <c r="N22" s="9" t="s">
        <v>20</v>
      </c>
      <c r="O22" s="11">
        <f>C22*BBoD!$D19</f>
        <v>4.6460734193691877</v>
      </c>
      <c r="P22" s="11">
        <f>D22*BBoD!$D19</f>
        <v>5.8110253013708002</v>
      </c>
      <c r="Q22" s="11">
        <f>E22*BBoD!$D19</f>
        <v>3.3826606909275556</v>
      </c>
      <c r="R22" s="11">
        <f>F22*BBoD!$D19</f>
        <v>13.791089597233945</v>
      </c>
    </row>
    <row r="23" spans="2:25" x14ac:dyDescent="0.3">
      <c r="B23" s="9" t="s">
        <v>21</v>
      </c>
      <c r="C23" s="2">
        <f>(1*(Exp!J22-1))/(1*(Exp!J22-1)+1)</f>
        <v>9.5252169677417873E-4</v>
      </c>
      <c r="D23" s="2">
        <f>(1*(Exp!K22-1))/(1*(Exp!K22-1)+1)</f>
        <v>1.2457150670961399E-3</v>
      </c>
      <c r="E23" s="2">
        <f>(1*(Exp!L22-1))/(1*(Exp!L22-1)+1)</f>
        <v>9.2020274749814006E-4</v>
      </c>
      <c r="F23" s="2">
        <f>(1*(Exp!M22-1))/(1*(Exp!M22-1)+1)</f>
        <v>3.1120339796761039E-3</v>
      </c>
      <c r="H23" s="9" t="s">
        <v>21</v>
      </c>
      <c r="I23" s="11">
        <f>C23*BBoD!$C20</f>
        <v>25.0321337195433</v>
      </c>
      <c r="J23" s="11">
        <f>D23*BBoD!$C20</f>
        <v>32.737213484590249</v>
      </c>
      <c r="K23" s="11">
        <f>E23*BBoD!$C20</f>
        <v>24.182796363037149</v>
      </c>
      <c r="L23" s="11">
        <f>F23*BBoD!$C20</f>
        <v>81.783807112042354</v>
      </c>
      <c r="N23" s="9" t="s">
        <v>21</v>
      </c>
      <c r="O23" s="11">
        <f>C23*BBoD!$D20</f>
        <v>1.8976319889814011</v>
      </c>
      <c r="P23" s="11">
        <f>D23*BBoD!$D20</f>
        <v>2.4817374433394943</v>
      </c>
      <c r="Q23" s="11">
        <f>E23*BBoD!$D20</f>
        <v>1.8332455585156411</v>
      </c>
      <c r="R23" s="11">
        <f>F23*BBoD!$D20</f>
        <v>6.1998537677725238</v>
      </c>
    </row>
    <row r="24" spans="2:25" x14ac:dyDescent="0.3">
      <c r="B24" s="9" t="s">
        <v>22</v>
      </c>
      <c r="C24" s="2">
        <f>(1*(Exp!J23-1))/(1*(Exp!J23-1)+1)</f>
        <v>1.1899395053544804E-3</v>
      </c>
      <c r="D24" s="2">
        <f>(1*(Exp!K23-1))/(1*(Exp!K23-1)+1)</f>
        <v>1.6174246156269452E-3</v>
      </c>
      <c r="E24" s="2">
        <f>(1*(Exp!L23-1))/(1*(Exp!L23-1)+1)</f>
        <v>1.2150622937067408E-3</v>
      </c>
      <c r="F24" s="2">
        <f>(1*(Exp!M23-1))/(1*(Exp!M23-1)+1)</f>
        <v>4.0117832977904578E-3</v>
      </c>
      <c r="H24" s="9" t="s">
        <v>22</v>
      </c>
      <c r="I24" s="11">
        <f>C24*BBoD!$C21</f>
        <v>27.561370547760912</v>
      </c>
      <c r="J24" s="11">
        <f>D24*BBoD!$C21</f>
        <v>37.462777699009315</v>
      </c>
      <c r="K24" s="11">
        <f>E24*BBoD!$C21</f>
        <v>28.143264396863227</v>
      </c>
      <c r="L24" s="11">
        <f>F24*BBoD!$C21</f>
        <v>92.920896844064728</v>
      </c>
      <c r="N24" s="9" t="s">
        <v>22</v>
      </c>
      <c r="O24" s="11">
        <f>C24*BBoD!$D21</f>
        <v>2.1022303573133327</v>
      </c>
      <c r="P24" s="11">
        <f>D24*BBoD!$D21</f>
        <v>2.8574554524298281</v>
      </c>
      <c r="Q24" s="11">
        <f>E24*BBoD!$D21</f>
        <v>2.1466140323630545</v>
      </c>
      <c r="R24" s="11">
        <f>F24*BBoD!$D21</f>
        <v>7.0874969673902166</v>
      </c>
    </row>
    <row r="25" spans="2:25" x14ac:dyDescent="0.3">
      <c r="B25" s="9" t="s">
        <v>23</v>
      </c>
      <c r="C25" s="2">
        <f>(1*(Exp!J24-1))/(1*(Exp!J24-1)+1)</f>
        <v>9.346639400330685E-4</v>
      </c>
      <c r="D25" s="2">
        <f>(1*(Exp!K24-1))/(1*(Exp!K24-1)+1)</f>
        <v>1.1625998272065457E-3</v>
      </c>
      <c r="E25" s="2">
        <f>(1*(Exp!L24-1))/(1*(Exp!L24-1)+1)</f>
        <v>7.406822345155411E-4</v>
      </c>
      <c r="F25" s="2">
        <f>(1*(Exp!M24-1))/(1*(Exp!M24-1)+1)</f>
        <v>2.8326757978405547E-3</v>
      </c>
      <c r="H25" s="9" t="s">
        <v>23</v>
      </c>
      <c r="I25" s="11">
        <f>C25*BBoD!$C22</f>
        <v>8.0090252220861462</v>
      </c>
      <c r="J25" s="11">
        <f>D25*BBoD!$C22</f>
        <v>9.9621809941237114</v>
      </c>
      <c r="K25" s="11">
        <f>E25*BBoD!$C22</f>
        <v>6.346818833704245</v>
      </c>
      <c r="L25" s="11">
        <f>F25*BBoD!$C22</f>
        <v>24.272865293268222</v>
      </c>
      <c r="N25" s="9" t="s">
        <v>23</v>
      </c>
      <c r="O25" s="11">
        <f>C25*BBoD!$D22</f>
        <v>0.58880974215581716</v>
      </c>
      <c r="P25" s="11">
        <f>D25*BBoD!$D22</f>
        <v>0.73240239102801419</v>
      </c>
      <c r="Q25" s="11">
        <f>E25*BBoD!$D22</f>
        <v>0.46660719093224057</v>
      </c>
      <c r="R25" s="11">
        <f>F25*BBoD!$D22</f>
        <v>1.7844992565761231</v>
      </c>
    </row>
    <row r="26" spans="2:25" x14ac:dyDescent="0.3">
      <c r="B26" s="9" t="s">
        <v>24</v>
      </c>
      <c r="C26" s="2">
        <f>(1*(Exp!J25-1))/(1*(Exp!J25-1)+1)</f>
        <v>1.3106591529667955E-3</v>
      </c>
      <c r="D26" s="2">
        <f>(1*(Exp!K25-1))/(1*(Exp!K25-1)+1)</f>
        <v>1.5713554459695694E-3</v>
      </c>
      <c r="E26" s="2">
        <f>(1*(Exp!L25-1))/(1*(Exp!L25-1)+1)</f>
        <v>9.9048464792610646E-4</v>
      </c>
      <c r="F26" s="2">
        <f>(1*(Exp!M25-1))/(1*(Exp!M25-1)+1)</f>
        <v>3.8626961272976799E-3</v>
      </c>
      <c r="H26" s="9" t="s">
        <v>24</v>
      </c>
      <c r="I26" s="11">
        <f>C26*BBoD!$C23</f>
        <v>58.28052502097367</v>
      </c>
      <c r="J26" s="11">
        <f>D26*BBoD!$C23</f>
        <v>69.872796583592645</v>
      </c>
      <c r="K26" s="11">
        <f>E26*BBoD!$C23</f>
        <v>44.04346101400948</v>
      </c>
      <c r="L26" s="11">
        <f>F26*BBoD!$C23</f>
        <v>171.76087145602361</v>
      </c>
      <c r="N26" s="9" t="s">
        <v>24</v>
      </c>
      <c r="O26" s="11">
        <f>C26*BBoD!$D23</f>
        <v>4.1099529574427773</v>
      </c>
      <c r="P26" s="11">
        <f>D26*BBoD!$D23</f>
        <v>4.9274420033139306</v>
      </c>
      <c r="Q26" s="11">
        <f>E26*BBoD!$D23</f>
        <v>3.105952679482566</v>
      </c>
      <c r="R26" s="11">
        <f>F26*BBoD!$D23</f>
        <v>12.112607107770341</v>
      </c>
    </row>
    <row r="27" spans="2:25" x14ac:dyDescent="0.3">
      <c r="B27" s="9" t="s">
        <v>25</v>
      </c>
      <c r="C27" s="2">
        <f>(1*(Exp!J26-1))/(1*(Exp!J26-1)+1)</f>
        <v>6.772408219320726E-4</v>
      </c>
      <c r="D27" s="2">
        <f>(1*(Exp!K26-1))/(1*(Exp!K26-1)+1)</f>
        <v>8.5972304110479238E-4</v>
      </c>
      <c r="E27" s="2">
        <f>(1*(Exp!L26-1))/(1*(Exp!L26-1)+1)</f>
        <v>5.7975997774957185E-4</v>
      </c>
      <c r="F27" s="2">
        <f>(1*(Exp!M26-1))/(1*(Exp!M26-1)+1)</f>
        <v>2.1137813468591407E-3</v>
      </c>
      <c r="H27" s="9" t="s">
        <v>25</v>
      </c>
      <c r="I27" s="11">
        <f>C27*BBoD!$C24</f>
        <v>7.6199471952334088</v>
      </c>
      <c r="J27" s="11">
        <f>D27*BBoD!$C24</f>
        <v>9.6731383631819376</v>
      </c>
      <c r="K27" s="11">
        <f>E27*BBoD!$C24</f>
        <v>6.523145494623674</v>
      </c>
      <c r="L27" s="11">
        <f>F27*BBoD!$C24</f>
        <v>23.783123703892041</v>
      </c>
      <c r="N27" s="9" t="s">
        <v>25</v>
      </c>
      <c r="O27" s="11">
        <f>C27*BBoD!$D24</f>
        <v>0.56907755927957837</v>
      </c>
      <c r="P27" s="11">
        <f>D27*BBoD!$D24</f>
        <v>0.72241523848573275</v>
      </c>
      <c r="Q27" s="11">
        <f>E27*BBoD!$D24</f>
        <v>0.48716554351297053</v>
      </c>
      <c r="R27" s="11">
        <f>F27*BBoD!$D24</f>
        <v>1.7761857979700335</v>
      </c>
    </row>
    <row r="28" spans="2:25" x14ac:dyDescent="0.3">
      <c r="B28" s="9" t="s">
        <v>26</v>
      </c>
      <c r="C28" s="2">
        <f>(1*(Exp!J27-1))/(1*(Exp!J27-1)+1)</f>
        <v>9.343202535119008E-4</v>
      </c>
      <c r="D28" s="2">
        <f>(1*(Exp!K27-1))/(1*(Exp!K27-1)+1)</f>
        <v>1.122937103207586E-3</v>
      </c>
      <c r="E28" s="2">
        <f>(1*(Exp!L27-1))/(1*(Exp!L27-1)+1)</f>
        <v>7.2710851251284311E-4</v>
      </c>
      <c r="F28" s="2">
        <f>(1*(Exp!M27-1))/(1*(Exp!M27-1)+1)</f>
        <v>2.7792851622937841E-3</v>
      </c>
      <c r="H28" s="9" t="s">
        <v>26</v>
      </c>
      <c r="I28" s="11">
        <f>C28*BBoD!$C25</f>
        <v>23.125559295849442</v>
      </c>
      <c r="J28" s="11">
        <f>D28*BBoD!$C25</f>
        <v>27.794055055669052</v>
      </c>
      <c r="K28" s="11">
        <f>E28*BBoD!$C25</f>
        <v>17.996817426818698</v>
      </c>
      <c r="L28" s="11">
        <f>F28*BBoD!$C25</f>
        <v>68.790678120391178</v>
      </c>
      <c r="N28" s="9" t="s">
        <v>26</v>
      </c>
      <c r="O28" s="11">
        <f>C28*BBoD!$D25</f>
        <v>1.6810443885173296</v>
      </c>
      <c r="P28" s="11">
        <f>D28*BBoD!$D25</f>
        <v>2.0204069310384201</v>
      </c>
      <c r="Q28" s="11">
        <f>E28*BBoD!$D25</f>
        <v>1.3082256113024833</v>
      </c>
      <c r="R28" s="11">
        <f>F28*BBoD!$D25</f>
        <v>5.0005356392543741</v>
      </c>
    </row>
    <row r="29" spans="2:25" x14ac:dyDescent="0.3">
      <c r="B29" s="10" t="s">
        <v>27</v>
      </c>
      <c r="C29" s="6" t="s">
        <v>30</v>
      </c>
      <c r="D29" s="6" t="s">
        <v>30</v>
      </c>
      <c r="E29" s="2">
        <f>(1*(Exp!L28-1))/(1*(Exp!L28-1)+1)</f>
        <v>3.5612432101216919E-4</v>
      </c>
      <c r="F29" s="6" t="s">
        <v>30</v>
      </c>
      <c r="H29" s="10" t="s">
        <v>27</v>
      </c>
      <c r="I29" s="6" t="s">
        <v>30</v>
      </c>
      <c r="J29" s="6" t="s">
        <v>30</v>
      </c>
      <c r="K29" s="11">
        <f>E29*BBoD!$C26</f>
        <v>1.2983171693412832</v>
      </c>
      <c r="L29" s="6" t="s">
        <v>30</v>
      </c>
      <c r="N29" s="10" t="s">
        <v>27</v>
      </c>
      <c r="O29" s="6" t="s">
        <v>30</v>
      </c>
      <c r="P29" s="6" t="s">
        <v>30</v>
      </c>
      <c r="Q29" s="11">
        <f>E29*BBoD!$D26</f>
        <v>9.2848734241380362E-2</v>
      </c>
      <c r="R29" s="6" t="s">
        <v>30</v>
      </c>
    </row>
    <row r="30" spans="2:25" x14ac:dyDescent="0.3">
      <c r="B30" s="8" t="s">
        <v>0</v>
      </c>
      <c r="C30" s="2">
        <f>(1*(Exp!J29-1))/(1*(Exp!J29-1)+1)</f>
        <v>2.0225021867325602E-3</v>
      </c>
      <c r="D30" s="2">
        <f>(1*(Exp!K29-1))/(1*(Exp!K29-1)+1)</f>
        <v>2.1845067010765433E-3</v>
      </c>
      <c r="E30" s="2">
        <f>(1*(Exp!L29-1))/(1*(Exp!L29-1)+1)</f>
        <v>1.5435434079326717E-3</v>
      </c>
      <c r="F30" s="2">
        <f>(1*(Exp!M29-1))/(1*(Exp!M29-1)+1)</f>
        <v>5.7288114475547089E-3</v>
      </c>
      <c r="H30" s="8" t="s">
        <v>0</v>
      </c>
      <c r="I30" s="11">
        <f>C30*BBoD!$C27</f>
        <v>49.308233358618743</v>
      </c>
      <c r="J30" s="11">
        <f>D30*BBoD!$C27</f>
        <v>53.257873784633823</v>
      </c>
      <c r="K30" s="11">
        <f>E30*BBoD!$C27</f>
        <v>37.631305942101278</v>
      </c>
      <c r="L30" s="11">
        <f>F30*BBoD!$C27</f>
        <v>139.66737518336569</v>
      </c>
      <c r="N30" s="8" t="s">
        <v>0</v>
      </c>
      <c r="O30" s="11">
        <f>C30*BBoD!$D27</f>
        <v>3.1032057340556634</v>
      </c>
      <c r="P30" s="11">
        <f>D30*BBoD!$D27</f>
        <v>3.3517757188759707</v>
      </c>
      <c r="Q30" s="11">
        <f>E30*BBoD!$D27</f>
        <v>2.3683201856008029</v>
      </c>
      <c r="R30" s="11">
        <f>F30*BBoD!$D27</f>
        <v>8.7899437884396612</v>
      </c>
    </row>
    <row r="31" spans="2:25" x14ac:dyDescent="0.3">
      <c r="B31" s="8" t="s">
        <v>1</v>
      </c>
      <c r="C31" s="2">
        <f>(1*(Exp!J30-1))/(1*(Exp!J30-1)+1)</f>
        <v>2.5321991367673168E-3</v>
      </c>
      <c r="D31" s="2">
        <f>(1*(Exp!K30-1))/(1*(Exp!K30-1)+1)</f>
        <v>3.3308626006296298E-3</v>
      </c>
      <c r="E31" s="2">
        <f>(1*(Exp!L30-1))/(1*(Exp!L30-1)+1)</f>
        <v>2.4158121360794995E-3</v>
      </c>
      <c r="F31" s="2">
        <f>(1*(Exp!M30-1))/(1*(Exp!M30-1)+1)</f>
        <v>8.2339238136192282E-3</v>
      </c>
      <c r="H31" s="8" t="s">
        <v>1</v>
      </c>
      <c r="I31" s="11">
        <f>C31*BBoD!$C28</f>
        <v>165.69076470293578</v>
      </c>
      <c r="J31" s="11">
        <f>D31*BBoD!$C28</f>
        <v>217.95014594440488</v>
      </c>
      <c r="K31" s="11">
        <f>E31*BBoD!$C28</f>
        <v>158.07515072319782</v>
      </c>
      <c r="L31" s="11">
        <f>F31*BBoD!$C28</f>
        <v>538.7748196320656</v>
      </c>
      <c r="N31" s="8" t="s">
        <v>1</v>
      </c>
      <c r="O31" s="11">
        <f>C31*BBoD!$D28</f>
        <v>11.468797547322968</v>
      </c>
      <c r="P31" s="11">
        <f>D31*BBoD!$D28</f>
        <v>15.086091875593739</v>
      </c>
      <c r="Q31" s="11">
        <f>E31*BBoD!$D28</f>
        <v>10.94165932638005</v>
      </c>
      <c r="R31" s="11">
        <f>F31*BBoD!$D28</f>
        <v>37.292961626642331</v>
      </c>
    </row>
    <row r="32" spans="2:25" x14ac:dyDescent="0.3">
      <c r="B32" s="8" t="s">
        <v>2</v>
      </c>
      <c r="C32" s="2">
        <f>(1*(Exp!J31-1))/(1*(Exp!J31-1)+1)</f>
        <v>1.5288354560824809E-3</v>
      </c>
      <c r="D32" s="2">
        <f>(1*(Exp!K31-1))/(1*(Exp!K31-1)+1)</f>
        <v>2.0016617909593931E-3</v>
      </c>
      <c r="E32" s="2">
        <f>(1*(Exp!L31-1))/(1*(Exp!L31-1)+1)</f>
        <v>1.3749899016469991E-3</v>
      </c>
      <c r="F32" s="2">
        <f>(1*(Exp!M31-1))/(1*(Exp!M31-1)+1)</f>
        <v>4.8897092113495662E-3</v>
      </c>
      <c r="H32" s="8" t="s">
        <v>2</v>
      </c>
      <c r="I32" s="11">
        <f>C32*BBoD!$C29</f>
        <v>13.840004831994316</v>
      </c>
      <c r="J32" s="11">
        <f>D32*BBoD!$C29</f>
        <v>18.120333845398349</v>
      </c>
      <c r="K32" s="11">
        <f>E32*BBoD!$C29</f>
        <v>12.447295624278871</v>
      </c>
      <c r="L32" s="11">
        <f>F32*BBoD!$C29</f>
        <v>44.264802234200744</v>
      </c>
      <c r="N32" s="8" t="s">
        <v>2</v>
      </c>
      <c r="O32" s="11">
        <f>C32*BBoD!$D29</f>
        <v>1.0035469719706309</v>
      </c>
      <c r="P32" s="11">
        <f>D32*BBoD!$D29</f>
        <v>1.3139161714458798</v>
      </c>
      <c r="Q32" s="11">
        <f>E32*BBoD!$D29</f>
        <v>0.90256079998552674</v>
      </c>
      <c r="R32" s="11">
        <f>F32*BBoD!$D29</f>
        <v>3.2096671053408787</v>
      </c>
    </row>
    <row r="33" spans="2:18" x14ac:dyDescent="0.3">
      <c r="B33" s="8" t="s">
        <v>28</v>
      </c>
      <c r="C33" s="2">
        <f>(1*(Exp!J32-1))/(1*(Exp!J32-1)+1)</f>
        <v>2.9943009651034829E-3</v>
      </c>
      <c r="D33" s="2">
        <f>(1*(Exp!K32-1))/(1*(Exp!K32-1)+1)</f>
        <v>3.7778444040193178E-3</v>
      </c>
      <c r="E33" s="2">
        <f>(1*(Exp!L32-1))/(1*(Exp!L32-1)+1)</f>
        <v>2.1045731916089004E-3</v>
      </c>
      <c r="F33" s="2">
        <f>(1*(Exp!M32-1))/(1*(Exp!M32-1)+1)</f>
        <v>8.8258862325773391E-3</v>
      </c>
      <c r="H33" s="8" t="s">
        <v>28</v>
      </c>
      <c r="I33" s="11">
        <f>C33*BBoD!$C30</f>
        <v>42.588135572001889</v>
      </c>
      <c r="J33" s="11">
        <f>D33*BBoD!$C30</f>
        <v>53.732524393299592</v>
      </c>
      <c r="K33" s="11">
        <f>E33*BBoD!$C30</f>
        <v>29.933480117735247</v>
      </c>
      <c r="L33" s="11">
        <f>F33*BBoD!$C30</f>
        <v>125.53114860418796</v>
      </c>
      <c r="N33" s="8" t="s">
        <v>28</v>
      </c>
      <c r="O33" s="11">
        <f>C33*BBoD!$D30</f>
        <v>2.9731737092257102</v>
      </c>
      <c r="P33" s="11">
        <f>D33*BBoD!$D30</f>
        <v>3.7511886047792542</v>
      </c>
      <c r="Q33" s="11">
        <f>E33*BBoD!$D30</f>
        <v>2.0897236969018493</v>
      </c>
      <c r="R33" s="11">
        <f>F33*BBoD!$D30</f>
        <v>8.7636123466330353</v>
      </c>
    </row>
    <row r="34" spans="2:18" s="4" customFormat="1" x14ac:dyDescent="0.3">
      <c r="B34" s="8" t="s">
        <v>37</v>
      </c>
      <c r="C34" s="2">
        <f>(1*(Exp!J33-1))/(1*(Exp!J33-1)+1)</f>
        <v>1.7466365710537368E-3</v>
      </c>
      <c r="D34" s="2">
        <f>(1*(Exp!K33-1))/(1*(Exp!K33-1)+1)</f>
        <v>2.1266092472562487E-3</v>
      </c>
      <c r="E34" s="2">
        <f>(1*(Exp!L33-1))/(1*(Exp!L33-1)+1)</f>
        <v>1.2144728237719385E-3</v>
      </c>
      <c r="F34" s="2">
        <f>(1*(Exp!M33-1))/(1*(Exp!M33-1)+1)</f>
        <v>5.070938087963702E-3</v>
      </c>
      <c r="H34" s="8" t="s">
        <v>37</v>
      </c>
      <c r="I34" s="11">
        <f>C34*BBoD!$C31</f>
        <v>2.0627437635210026</v>
      </c>
      <c r="J34" s="11">
        <f>D34*BBoD!$C31</f>
        <v>2.5114840917234873</v>
      </c>
      <c r="K34" s="11">
        <f>E34*BBoD!$C31</f>
        <v>1.434268745266204</v>
      </c>
      <c r="L34" s="11">
        <f>F34*BBoD!$C31</f>
        <v>5.9886790930054508</v>
      </c>
      <c r="N34" s="8" t="s">
        <v>37</v>
      </c>
      <c r="O34" s="12">
        <f>C34*BBoD!$D31</f>
        <v>0.15393664330543438</v>
      </c>
      <c r="P34" s="12">
        <f>D34*BBoD!$D31</f>
        <v>0.18742484531136722</v>
      </c>
      <c r="Q34" s="12">
        <f>E34*BBoD!$D31</f>
        <v>0.10703535754111543</v>
      </c>
      <c r="R34" s="12">
        <f>F34*BBoD!$D31</f>
        <v>0.44691792248451323</v>
      </c>
    </row>
    <row r="35" spans="2:18" x14ac:dyDescent="0.3">
      <c r="B35" s="8" t="s">
        <v>3</v>
      </c>
      <c r="C35" s="2">
        <f>(1*(Exp!J34-1))/(1*(Exp!J34-1)+1)</f>
        <v>1.798366709794898E-3</v>
      </c>
      <c r="D35" s="2">
        <f>(1*(Exp!K34-1))/(1*(Exp!K34-1)+1)</f>
        <v>2.5525534862253394E-3</v>
      </c>
      <c r="E35" s="2">
        <f>(1*(Exp!L34-1))/(1*(Exp!L34-1)+1)</f>
        <v>1.5119228989533551E-3</v>
      </c>
      <c r="F35" s="2">
        <f>(1*(Exp!M34-1))/(1*(Exp!M34-1)+1)</f>
        <v>5.8405917004300508E-3</v>
      </c>
      <c r="H35" s="8" t="s">
        <v>3</v>
      </c>
      <c r="I35" s="11">
        <f>C35*BBoD!$C32</f>
        <v>25.036366171052496</v>
      </c>
      <c r="J35" s="11">
        <f>D35*BBoD!$C32</f>
        <v>35.535946814553022</v>
      </c>
      <c r="K35" s="11">
        <f>E35*BBoD!$C32</f>
        <v>21.048574306022662</v>
      </c>
      <c r="L35" s="11">
        <f>F35*BBoD!$C32</f>
        <v>81.311109503497192</v>
      </c>
      <c r="N35" s="8" t="s">
        <v>3</v>
      </c>
      <c r="O35" s="11">
        <f>C35*BBoD!$D32</f>
        <v>1.7984315895457681</v>
      </c>
      <c r="P35" s="11">
        <f>D35*BBoD!$D32</f>
        <v>2.5526455748040298</v>
      </c>
      <c r="Q35" s="11">
        <f>E35*BBoD!$D32</f>
        <v>1.5119774446589025</v>
      </c>
      <c r="R35" s="11">
        <f>F35*BBoD!$D32</f>
        <v>5.8408024117006683</v>
      </c>
    </row>
    <row r="36" spans="2:18" x14ac:dyDescent="0.3">
      <c r="B36" s="8" t="s">
        <v>29</v>
      </c>
      <c r="C36" s="2">
        <f>(1*(Exp!J35-1))/(1*(Exp!J35-1)+1)</f>
        <v>2.6019212414100951E-3</v>
      </c>
      <c r="D36" s="2">
        <f>(1*(Exp!K35-1))/(1*(Exp!K35-1)+1)</f>
        <v>3.4537635584916742E-3</v>
      </c>
      <c r="E36" s="2">
        <f>(1*(Exp!L35-1))/(1*(Exp!L35-1)+1)</f>
        <v>2.267288148210013E-3</v>
      </c>
      <c r="F36" s="2">
        <f>(1*(Exp!M35-1))/(1*(Exp!M35-1)+1)</f>
        <v>8.277788970103922E-3</v>
      </c>
      <c r="H36" s="8" t="s">
        <v>29</v>
      </c>
      <c r="I36" s="11">
        <f>C36*BBoD!$C33</f>
        <v>39.673100315400291</v>
      </c>
      <c r="J36" s="11">
        <f>D36*BBoD!$C33</f>
        <v>52.661666287583749</v>
      </c>
      <c r="K36" s="11">
        <f>E36*BBoD!$C33</f>
        <v>34.570742848121711</v>
      </c>
      <c r="L36" s="11">
        <f>F36*BBoD!$C33</f>
        <v>126.21656142930352</v>
      </c>
      <c r="N36" s="8" t="s">
        <v>29</v>
      </c>
      <c r="O36" s="11">
        <f>C36*BBoD!$D33</f>
        <v>2.8305129817756889</v>
      </c>
      <c r="P36" s="11">
        <f>D36*BBoD!$D33</f>
        <v>3.7571938891572607</v>
      </c>
      <c r="Q36" s="11">
        <f>E36*BBoD!$D33</f>
        <v>2.4664807046414023</v>
      </c>
      <c r="R36" s="11">
        <f>F36*BBoD!$D33</f>
        <v>9.0050339600520761</v>
      </c>
    </row>
    <row r="37" spans="2:18" x14ac:dyDescent="0.3">
      <c r="B37" s="8" t="s">
        <v>4</v>
      </c>
      <c r="C37" s="2">
        <f>(1*(Exp!J36-1))/(1*(Exp!J36-1)+1)</f>
        <v>2.0785845362751654E-3</v>
      </c>
      <c r="D37" s="2">
        <f>(1*(Exp!K36-1))/(1*(Exp!K36-1)+1)</f>
        <v>2.5239834830106515E-3</v>
      </c>
      <c r="E37" s="2">
        <f>(1*(Exp!L36-1))/(1*(Exp!L36-1)+1)</f>
        <v>1.530247795875878E-3</v>
      </c>
      <c r="F37" s="2">
        <f>(1*(Exp!M36-1))/(1*(Exp!M36-1)+1)</f>
        <v>6.1083361040338863E-3</v>
      </c>
      <c r="H37" s="8" t="s">
        <v>4</v>
      </c>
      <c r="I37" s="11">
        <f>C37*BBoD!$C34</f>
        <v>38.308290857941138</v>
      </c>
      <c r="J37" s="11">
        <f>D37*BBoD!$C34</f>
        <v>46.516988700916372</v>
      </c>
      <c r="K37" s="11">
        <f>E37*BBoD!$C34</f>
        <v>28.202450574459647</v>
      </c>
      <c r="L37" s="11">
        <f>F37*BBoD!$C34</f>
        <v>112.57656931804286</v>
      </c>
      <c r="N37" s="8" t="s">
        <v>4</v>
      </c>
      <c r="O37" s="11">
        <f>C37*BBoD!$D34</f>
        <v>2.5743259907457836</v>
      </c>
      <c r="P37" s="11">
        <f>D37*BBoD!$D34</f>
        <v>3.125952381119435</v>
      </c>
      <c r="Q37" s="11">
        <f>E37*BBoD!$D34</f>
        <v>1.8952111903343944</v>
      </c>
      <c r="R37" s="11">
        <f>F37*BBoD!$D34</f>
        <v>7.5651714512435886</v>
      </c>
    </row>
    <row r="38" spans="2:18" x14ac:dyDescent="0.3">
      <c r="B38" s="8" t="s">
        <v>5</v>
      </c>
      <c r="C38" s="2">
        <f>(1*(Exp!J37-1))/(1*(Exp!J37-1)+1)</f>
        <v>3.9738480297710462E-3</v>
      </c>
      <c r="D38" s="2">
        <f>(1*(Exp!K37-1))/(1*(Exp!K37-1)+1)</f>
        <v>5.6643543360582966E-3</v>
      </c>
      <c r="E38" s="2">
        <f>(1*(Exp!L37-1))/(1*(Exp!L37-1)+1)</f>
        <v>3.2571556699142424E-3</v>
      </c>
      <c r="F38" s="2">
        <f>(1*(Exp!M37-1))/(1*(Exp!M37-1)+1)</f>
        <v>1.2788460620846751E-2</v>
      </c>
      <c r="H38" s="8" t="s">
        <v>5</v>
      </c>
      <c r="I38" s="11">
        <f>C38*BBoD!$C35</f>
        <v>99.207737568690689</v>
      </c>
      <c r="J38" s="11">
        <f>D38*BBoD!$C35</f>
        <v>141.4114918984769</v>
      </c>
      <c r="K38" s="11">
        <f>E38*BBoD!$C35</f>
        <v>81.315400714969613</v>
      </c>
      <c r="L38" s="11">
        <f>F38*BBoD!$C35</f>
        <v>319.26591950059975</v>
      </c>
      <c r="N38" s="8" t="s">
        <v>5</v>
      </c>
      <c r="O38" s="11">
        <f>C38*BBoD!$D35</f>
        <v>7.2326285587853505</v>
      </c>
      <c r="P38" s="11">
        <f>D38*BBoD!$D35</f>
        <v>10.309445814518291</v>
      </c>
      <c r="Q38" s="11">
        <f>E38*BBoD!$D35</f>
        <v>5.9282078585145763</v>
      </c>
      <c r="R38" s="11">
        <f>F38*BBoD!$D35</f>
        <v>23.275722880265029</v>
      </c>
    </row>
    <row r="39" spans="2:18" x14ac:dyDescent="0.3">
      <c r="B39" s="8" t="s">
        <v>6</v>
      </c>
      <c r="C39" s="2">
        <f>(1*(Exp!J38-1))/(1*(Exp!J38-1)+1)</f>
        <v>2.3662544317399632E-3</v>
      </c>
      <c r="D39" s="2">
        <f>(1*(Exp!K38-1))/(1*(Exp!K38-1)+1)</f>
        <v>3.429838056379472E-3</v>
      </c>
      <c r="E39" s="2">
        <f>(1*(Exp!L38-1))/(1*(Exp!L38-1)+1)</f>
        <v>2.2701989540892093E-3</v>
      </c>
      <c r="F39" s="2">
        <f>(1*(Exp!M38-1))/(1*(Exp!M38-1)+1)</f>
        <v>8.0239688186219994E-3</v>
      </c>
      <c r="H39" s="8" t="s">
        <v>6</v>
      </c>
      <c r="I39" s="11">
        <f>C39*BBoD!$C36</f>
        <v>52.333711293701228</v>
      </c>
      <c r="J39" s="11">
        <f>D39*BBoD!$C36</f>
        <v>75.856658615838214</v>
      </c>
      <c r="K39" s="11">
        <f>E39*BBoD!$C36</f>
        <v>50.209282251699733</v>
      </c>
      <c r="L39" s="11">
        <f>F39*BBoD!$C36</f>
        <v>177.46361589469669</v>
      </c>
      <c r="N39" s="8" t="s">
        <v>6</v>
      </c>
      <c r="O39" s="11">
        <f>C39*BBoD!$D36</f>
        <v>3.9317413819856268</v>
      </c>
      <c r="P39" s="11">
        <f>D39*BBoD!$D36</f>
        <v>5.6989798049148526</v>
      </c>
      <c r="Q39" s="11">
        <f>E39*BBoD!$D36</f>
        <v>3.7721366956171543</v>
      </c>
      <c r="R39" s="11">
        <f>F39*BBoD!$D36</f>
        <v>13.332535093760105</v>
      </c>
    </row>
    <row r="40" spans="2:18" x14ac:dyDescent="0.3">
      <c r="B40" s="3" t="s">
        <v>7</v>
      </c>
      <c r="C40" s="2">
        <f>(1*(Exp!J39-1))/(1*(Exp!J39-1)+1)</f>
        <v>2.268910745620174E-3</v>
      </c>
      <c r="D40" s="2">
        <f>(1*(Exp!K39-1))/(1*(Exp!K39-1)+1)</f>
        <v>2.566963351557437E-3</v>
      </c>
      <c r="E40" s="2">
        <f>(1*(Exp!L39-1))/(1*(Exp!L39-1)+1)</f>
        <v>1.6953976401707946E-3</v>
      </c>
      <c r="F40" s="2">
        <f>(1*(Exp!M39-1))/(1*(Exp!M39-1)+1)</f>
        <v>6.5033465478371976E-3</v>
      </c>
      <c r="H40" s="3" t="s">
        <v>7</v>
      </c>
      <c r="I40" s="11">
        <f>C40*BBoD!$C37</f>
        <v>46.172663892140903</v>
      </c>
      <c r="J40" s="11">
        <f>D40*BBoD!$C37</f>
        <v>52.238077801737575</v>
      </c>
      <c r="K40" s="11">
        <f>E40*BBoD!$C37</f>
        <v>34.501588726769398</v>
      </c>
      <c r="L40" s="11">
        <f>F40*BBoD!$C37</f>
        <v>132.34404874984423</v>
      </c>
      <c r="N40" s="4" t="s">
        <v>7</v>
      </c>
      <c r="O40" s="11">
        <f>C40*BBoD!$D37</f>
        <v>2.8767421179447568</v>
      </c>
      <c r="P40" s="11">
        <f>D40*BBoD!$D37</f>
        <v>3.2546417274900201</v>
      </c>
      <c r="Q40" s="11">
        <f>E40*BBoD!$D37</f>
        <v>2.1495873328460773</v>
      </c>
      <c r="R40" s="11">
        <f>F40*BBoD!$D37</f>
        <v>8.2455649513177374</v>
      </c>
    </row>
    <row r="41" spans="2:18" x14ac:dyDescent="0.3">
      <c r="F41" s="2"/>
    </row>
  </sheetData>
  <mergeCells count="3">
    <mergeCell ref="C8:F8"/>
    <mergeCell ref="I8:L8"/>
    <mergeCell ref="O8:R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Exp</vt:lpstr>
      <vt:lpstr>BBoD</vt:lpstr>
      <vt:lpstr>Tautitaakka</vt:lpstr>
    </vt:vector>
  </TitlesOfParts>
  <Company>THL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Lehtomäki Heli</dc:creator>
  <cp:lastModifiedBy>Lehtomäki Heli</cp:lastModifiedBy>
  <dcterms:created xsi:type="dcterms:W3CDTF">2020-07-22T08:22:12Z</dcterms:created>
  <dcterms:modified xsi:type="dcterms:W3CDTF">2021-04-11T18:54:26Z</dcterms:modified>
</cp:coreProperties>
</file>